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SDO\SDO2\RD2\1 Exploitation\14 Ravitaillement et distribution\140 Généralités\Bon de cde internet et intradef\Internet\"/>
    </mc:Choice>
  </mc:AlternateContent>
  <bookViews>
    <workbookView xWindow="2175" yWindow="1050" windowWidth="7785" windowHeight="8715"/>
  </bookViews>
  <sheets>
    <sheet name="Bon de commande" sheetId="18" r:id="rId1"/>
    <sheet name="Feuil1" sheetId="19" r:id="rId2"/>
  </sheets>
  <definedNames>
    <definedName name="_xlnm._FilterDatabase" localSheetId="0" hidden="1">'Bon de commande'!$A$271:$S$496</definedName>
    <definedName name="_xlnm.Print_Area" localSheetId="0">'Bon de commande'!$A$1:$I$42</definedName>
  </definedNames>
  <calcPr calcId="162913"/>
</workbook>
</file>

<file path=xl/calcChain.xml><?xml version="1.0" encoding="utf-8"?>
<calcChain xmlns="http://schemas.openxmlformats.org/spreadsheetml/2006/main">
  <c r="E15" i="18" l="1"/>
  <c r="F7" i="18"/>
  <c r="F8" i="18"/>
  <c r="A60" i="18"/>
  <c r="C60" i="18" s="1"/>
  <c r="A67" i="18"/>
  <c r="C67" i="18" s="1"/>
  <c r="A9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A88" i="18"/>
  <c r="D88" i="18" s="1"/>
  <c r="A95" i="18"/>
  <c r="C95" i="18" s="1"/>
  <c r="A74" i="18"/>
  <c r="B74" i="18" s="1"/>
  <c r="D75" i="18" s="1"/>
  <c r="A81" i="18"/>
  <c r="D81" i="18" s="1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E10" i="18"/>
  <c r="A181" i="18"/>
  <c r="B181" i="18" s="1"/>
  <c r="J31" i="18"/>
  <c r="J20" i="18"/>
  <c r="A102" i="18"/>
  <c r="D102" i="18" s="1"/>
  <c r="J21" i="18"/>
  <c r="A116" i="18"/>
  <c r="D116" i="18" s="1"/>
  <c r="J22" i="18"/>
  <c r="A123" i="18"/>
  <c r="J23" i="18"/>
  <c r="A130" i="18"/>
  <c r="D130" i="18" s="1"/>
  <c r="J24" i="18"/>
  <c r="A142" i="18"/>
  <c r="J25" i="18"/>
  <c r="A148" i="18"/>
  <c r="D148" i="18" s="1"/>
  <c r="J26" i="18"/>
  <c r="A154" i="18"/>
  <c r="C154" i="18" s="1"/>
  <c r="J27" i="18"/>
  <c r="A160" i="18"/>
  <c r="D160" i="18" s="1"/>
  <c r="J28" i="18"/>
  <c r="A167" i="18"/>
  <c r="J29" i="18"/>
  <c r="A174" i="18"/>
  <c r="D174" i="18" s="1"/>
  <c r="J30" i="18"/>
  <c r="A189" i="18"/>
  <c r="J32" i="18"/>
  <c r="A196" i="18"/>
  <c r="D196" i="18" s="1"/>
  <c r="J33" i="18"/>
  <c r="F6" i="18"/>
  <c r="J19" i="18"/>
  <c r="G19" i="18"/>
  <c r="G18" i="18"/>
  <c r="J18" i="18"/>
  <c r="D26" i="18"/>
  <c r="D22" i="18"/>
  <c r="D18" i="18"/>
  <c r="D23" i="18"/>
  <c r="I18" i="18"/>
  <c r="I22" i="18"/>
  <c r="I23" i="18"/>
  <c r="I26" i="18"/>
  <c r="D28" i="18"/>
  <c r="D30" i="18"/>
  <c r="I33" i="18"/>
  <c r="D25" i="18"/>
  <c r="I30" i="18"/>
  <c r="D33" i="18"/>
  <c r="I28" i="18"/>
  <c r="I19" i="18"/>
  <c r="D20" i="18"/>
  <c r="I20" i="18"/>
  <c r="D19" i="18"/>
  <c r="I29" i="18"/>
  <c r="D29" i="18"/>
  <c r="D24" i="18"/>
  <c r="I21" i="18"/>
  <c r="I32" i="18"/>
  <c r="D27" i="18"/>
  <c r="I24" i="18"/>
  <c r="D21" i="18"/>
  <c r="I25" i="18"/>
  <c r="D32" i="18"/>
  <c r="I27" i="18"/>
  <c r="I31" i="18"/>
  <c r="D31" i="18"/>
  <c r="I16" i="18"/>
  <c r="D16" i="18"/>
  <c r="D17" i="18"/>
  <c r="I17" i="18"/>
  <c r="J16" i="18"/>
  <c r="G16" i="18"/>
  <c r="J17" i="18"/>
  <c r="G17" i="18"/>
  <c r="B130" i="18" l="1"/>
  <c r="B131" i="18" s="1"/>
  <c r="C131" i="18" s="1"/>
  <c r="D74" i="18"/>
  <c r="B102" i="18"/>
  <c r="B116" i="18"/>
  <c r="B117" i="18" s="1"/>
  <c r="D118" i="18" s="1"/>
  <c r="C130" i="18"/>
  <c r="B88" i="18"/>
  <c r="D89" i="18" s="1"/>
  <c r="C74" i="18"/>
  <c r="C196" i="18"/>
  <c r="C148" i="18"/>
  <c r="B196" i="18"/>
  <c r="B197" i="18" s="1"/>
  <c r="B160" i="18"/>
  <c r="D161" i="18" s="1"/>
  <c r="D95" i="18"/>
  <c r="C160" i="18"/>
  <c r="C81" i="18"/>
  <c r="B95" i="18"/>
  <c r="B96" i="18" s="1"/>
  <c r="B148" i="18"/>
  <c r="B174" i="18"/>
  <c r="D175" i="18" s="1"/>
  <c r="C174" i="18"/>
  <c r="C88" i="18"/>
  <c r="B81" i="18"/>
  <c r="D82" i="18" s="1"/>
  <c r="C116" i="18"/>
  <c r="C102" i="18"/>
  <c r="B182" i="18"/>
  <c r="D182" i="18"/>
  <c r="D189" i="18"/>
  <c r="B189" i="18"/>
  <c r="C189" i="18"/>
  <c r="D154" i="18"/>
  <c r="B154" i="18"/>
  <c r="D123" i="18"/>
  <c r="B123" i="18"/>
  <c r="D181" i="18"/>
  <c r="C181" i="18"/>
  <c r="B60" i="18"/>
  <c r="D60" i="18"/>
  <c r="B75" i="18"/>
  <c r="C123" i="18"/>
  <c r="D167" i="18"/>
  <c r="B167" i="18"/>
  <c r="C167" i="18"/>
  <c r="D142" i="18"/>
  <c r="B142" i="18"/>
  <c r="C142" i="18"/>
  <c r="D67" i="18"/>
  <c r="B67" i="18"/>
  <c r="B132" i="18" l="1"/>
  <c r="D133" i="18" s="1"/>
  <c r="D132" i="18"/>
  <c r="D131" i="18"/>
  <c r="D103" i="18"/>
  <c r="B103" i="18"/>
  <c r="B82" i="18"/>
  <c r="D83" i="18" s="1"/>
  <c r="D197" i="18"/>
  <c r="B89" i="18"/>
  <c r="B90" i="18" s="1"/>
  <c r="C90" i="18" s="1"/>
  <c r="C117" i="18"/>
  <c r="D117" i="18"/>
  <c r="B118" i="18"/>
  <c r="B119" i="18" s="1"/>
  <c r="B120" i="18" s="1"/>
  <c r="C120" i="18" s="1"/>
  <c r="D90" i="18"/>
  <c r="B161" i="18"/>
  <c r="B162" i="18" s="1"/>
  <c r="D96" i="18"/>
  <c r="B175" i="18"/>
  <c r="D176" i="18" s="1"/>
  <c r="D149" i="18"/>
  <c r="B149" i="18"/>
  <c r="B83" i="18"/>
  <c r="B143" i="18"/>
  <c r="D143" i="18"/>
  <c r="B124" i="18"/>
  <c r="D124" i="18"/>
  <c r="B155" i="18"/>
  <c r="D155" i="18"/>
  <c r="B183" i="18"/>
  <c r="D183" i="18"/>
  <c r="C182" i="18"/>
  <c r="C96" i="18"/>
  <c r="B97" i="18"/>
  <c r="D97" i="18"/>
  <c r="B68" i="18"/>
  <c r="D68" i="18"/>
  <c r="D168" i="18"/>
  <c r="B168" i="18"/>
  <c r="B76" i="18"/>
  <c r="D76" i="18"/>
  <c r="C75" i="18"/>
  <c r="B61" i="18"/>
  <c r="D61" i="18"/>
  <c r="B190" i="18"/>
  <c r="D190" i="18"/>
  <c r="D198" i="18"/>
  <c r="B198" i="18"/>
  <c r="C197" i="18"/>
  <c r="C132" i="18" l="1"/>
  <c r="B133" i="18"/>
  <c r="C133" i="18" s="1"/>
  <c r="D104" i="18"/>
  <c r="B104" i="18"/>
  <c r="C103" i="18"/>
  <c r="D91" i="18"/>
  <c r="C82" i="18"/>
  <c r="B91" i="18"/>
  <c r="B92" i="18" s="1"/>
  <c r="C92" i="18" s="1"/>
  <c r="C89" i="18"/>
  <c r="C161" i="18"/>
  <c r="D119" i="18"/>
  <c r="C118" i="18"/>
  <c r="D162" i="18"/>
  <c r="C119" i="18"/>
  <c r="D120" i="18"/>
  <c r="B134" i="18"/>
  <c r="C134" i="18" s="1"/>
  <c r="B176" i="18"/>
  <c r="B177" i="18" s="1"/>
  <c r="D178" i="18" s="1"/>
  <c r="C175" i="18"/>
  <c r="B150" i="18"/>
  <c r="C149" i="18"/>
  <c r="D150" i="18"/>
  <c r="C83" i="18"/>
  <c r="D84" i="18"/>
  <c r="B84" i="18"/>
  <c r="B77" i="18"/>
  <c r="D77" i="18"/>
  <c r="C76" i="18"/>
  <c r="D69" i="18"/>
  <c r="C68" i="18"/>
  <c r="B69" i="18"/>
  <c r="D98" i="18"/>
  <c r="C97" i="18"/>
  <c r="B98" i="18"/>
  <c r="C183" i="18"/>
  <c r="D184" i="18"/>
  <c r="B184" i="18"/>
  <c r="B156" i="18"/>
  <c r="C155" i="18"/>
  <c r="D156" i="18"/>
  <c r="B125" i="18"/>
  <c r="C124" i="18"/>
  <c r="D125" i="18"/>
  <c r="D163" i="18"/>
  <c r="B163" i="18"/>
  <c r="C162" i="18"/>
  <c r="C198" i="18"/>
  <c r="D199" i="18"/>
  <c r="B199" i="18"/>
  <c r="B191" i="18"/>
  <c r="C190" i="18"/>
  <c r="D191" i="18"/>
  <c r="D62" i="18"/>
  <c r="B62" i="18"/>
  <c r="C61" i="18"/>
  <c r="C168" i="18"/>
  <c r="B169" i="18"/>
  <c r="D169" i="18"/>
  <c r="C143" i="18"/>
  <c r="D144" i="18"/>
  <c r="B144" i="18"/>
  <c r="D134" i="18" l="1"/>
  <c r="C104" i="18"/>
  <c r="D105" i="18"/>
  <c r="B105" i="18"/>
  <c r="C91" i="18"/>
  <c r="D92" i="18"/>
  <c r="B178" i="18"/>
  <c r="C178" i="18" s="1"/>
  <c r="C177" i="18"/>
  <c r="C176" i="18"/>
  <c r="D177" i="18"/>
  <c r="C150" i="18"/>
  <c r="B151" i="18"/>
  <c r="D151" i="18"/>
  <c r="B85" i="18"/>
  <c r="C85" i="18" s="1"/>
  <c r="C84" i="18"/>
  <c r="D85" i="18"/>
  <c r="D145" i="18"/>
  <c r="C144" i="18"/>
  <c r="B145" i="18"/>
  <c r="B170" i="18"/>
  <c r="C169" i="18"/>
  <c r="D170" i="18"/>
  <c r="C199" i="18"/>
  <c r="D200" i="18"/>
  <c r="B200" i="18"/>
  <c r="C200" i="18" s="1"/>
  <c r="C163" i="18"/>
  <c r="B164" i="18"/>
  <c r="C164" i="18" s="1"/>
  <c r="D164" i="18"/>
  <c r="D126" i="18"/>
  <c r="C125" i="18"/>
  <c r="B126" i="18"/>
  <c r="B185" i="18"/>
  <c r="C185" i="18" s="1"/>
  <c r="D185" i="18"/>
  <c r="C184" i="18"/>
  <c r="C69" i="18"/>
  <c r="D70" i="18"/>
  <c r="B70" i="18"/>
  <c r="D63" i="18"/>
  <c r="B63" i="18"/>
  <c r="C62" i="18"/>
  <c r="B192" i="18"/>
  <c r="C191" i="18"/>
  <c r="D192" i="18"/>
  <c r="B157" i="18"/>
  <c r="D157" i="18"/>
  <c r="C156" i="18"/>
  <c r="B99" i="18"/>
  <c r="C99" i="18" s="1"/>
  <c r="D99" i="18"/>
  <c r="C98" i="18"/>
  <c r="C77" i="18"/>
  <c r="B78" i="18"/>
  <c r="C78" i="18" s="1"/>
  <c r="D78" i="18"/>
  <c r="C105" i="18" l="1"/>
  <c r="B106" i="18"/>
  <c r="C106" i="18" s="1"/>
  <c r="D106" i="18"/>
  <c r="D152" i="18"/>
  <c r="C151" i="18"/>
  <c r="B152" i="18"/>
  <c r="C152" i="18" s="1"/>
  <c r="C157" i="18"/>
  <c r="D158" i="18"/>
  <c r="B158" i="18"/>
  <c r="C158" i="18" s="1"/>
  <c r="C170" i="18"/>
  <c r="B171" i="18"/>
  <c r="C171" i="18" s="1"/>
  <c r="D171" i="18"/>
  <c r="D193" i="18"/>
  <c r="B193" i="18"/>
  <c r="C193" i="18" s="1"/>
  <c r="C192" i="18"/>
  <c r="D64" i="18"/>
  <c r="C63" i="18"/>
  <c r="B64" i="18"/>
  <c r="C70" i="18"/>
  <c r="D71" i="18"/>
  <c r="B71" i="18"/>
  <c r="C71" i="18" s="1"/>
  <c r="D127" i="18"/>
  <c r="B127" i="18"/>
  <c r="C127" i="18" s="1"/>
  <c r="C126" i="18"/>
  <c r="D146" i="18"/>
  <c r="B146" i="18"/>
  <c r="C146" i="18" s="1"/>
  <c r="C145" i="18"/>
  <c r="C64" i="18" l="1"/>
  <c r="I15" i="18"/>
  <c r="D15" i="18"/>
  <c r="G15" i="18" l="1"/>
  <c r="J15" i="18"/>
  <c r="G12" i="18" s="1"/>
</calcChain>
</file>

<file path=xl/sharedStrings.xml><?xml version="1.0" encoding="utf-8"?>
<sst xmlns="http://schemas.openxmlformats.org/spreadsheetml/2006/main" count="1792" uniqueCount="511">
  <si>
    <t>XS-68</t>
  </si>
  <si>
    <t>LUBRIFIANT PR CABLES ET ENGRENAGES NUS</t>
  </si>
  <si>
    <t>XS-762</t>
  </si>
  <si>
    <t>LIQUIDE LAVE-GLACE</t>
  </si>
  <si>
    <t>XS-772</t>
  </si>
  <si>
    <t>XS-776</t>
  </si>
  <si>
    <t>PRODUIT DE LESSIVAGE POUR TURBINES A GAZ</t>
  </si>
  <si>
    <t>XS-78</t>
  </si>
  <si>
    <t>DETERGENT LIQUIDE D'USAGE GENERAL</t>
  </si>
  <si>
    <t>XS-791</t>
  </si>
  <si>
    <t>LIQUIDE REFROIDISSEMENT</t>
  </si>
  <si>
    <t>XS-82</t>
  </si>
  <si>
    <t>ANTIGEL POUR CIRCUIT PNEUMATIQUE DE FREINAGE</t>
  </si>
  <si>
    <t>XS-830</t>
  </si>
  <si>
    <t>XS-841</t>
  </si>
  <si>
    <t>XS-842</t>
  </si>
  <si>
    <t>XS-850</t>
  </si>
  <si>
    <t>METHYL-ETHYL-CETONE</t>
  </si>
  <si>
    <t>XS-87</t>
  </si>
  <si>
    <t>NETTOYANT INDUSTRIEL POLYVALENT</t>
  </si>
  <si>
    <t>XS-901</t>
  </si>
  <si>
    <t>ABSORBANT ORGANIQUE POUR SOLS A USAGE COMMUN</t>
  </si>
  <si>
    <t>XS-902</t>
  </si>
  <si>
    <t>ABSORBANT INORGANIQUE POUR SOLS A USAGE COMMUN</t>
  </si>
  <si>
    <t>Clt</t>
  </si>
  <si>
    <t>CDT Jusqu'à épuisement des stocks</t>
  </si>
  <si>
    <t>Poids</t>
  </si>
  <si>
    <t>XE-9974</t>
  </si>
  <si>
    <t>OTAN</t>
  </si>
  <si>
    <t>kg</t>
  </si>
  <si>
    <t>RS-780</t>
  </si>
  <si>
    <t>NNO</t>
  </si>
  <si>
    <t>O-278</t>
  </si>
  <si>
    <t>Désignation</t>
  </si>
  <si>
    <t>H-515</t>
  </si>
  <si>
    <t>H-542</t>
  </si>
  <si>
    <t>S-736</t>
  </si>
  <si>
    <t>S-743</t>
  </si>
  <si>
    <t>S-758</t>
  </si>
  <si>
    <t>S-752</t>
  </si>
  <si>
    <t>XG-409</t>
  </si>
  <si>
    <t>O-228</t>
  </si>
  <si>
    <t>H-548</t>
  </si>
  <si>
    <t>S-737</t>
  </si>
  <si>
    <t>S-738</t>
  </si>
  <si>
    <t>S-740</t>
  </si>
  <si>
    <t>S-745</t>
  </si>
  <si>
    <t>S-756</t>
  </si>
  <si>
    <t>RT-04</t>
  </si>
  <si>
    <t>RT-05</t>
  </si>
  <si>
    <t>XE-0315</t>
  </si>
  <si>
    <t>XE-0371</t>
  </si>
  <si>
    <t>XE-0471</t>
  </si>
  <si>
    <t>XE-3171</t>
  </si>
  <si>
    <t>XE-9971</t>
  </si>
  <si>
    <t>XE-9973</t>
  </si>
  <si>
    <t>XE-9992</t>
  </si>
  <si>
    <t>S-720</t>
  </si>
  <si>
    <t>O-226</t>
  </si>
  <si>
    <t>H-537</t>
  </si>
  <si>
    <t>S-1752</t>
  </si>
  <si>
    <t>RS-773</t>
  </si>
  <si>
    <t>RS-774</t>
  </si>
  <si>
    <t>H-573</t>
  </si>
  <si>
    <t>RC-622</t>
  </si>
  <si>
    <t>Cdt</t>
  </si>
  <si>
    <t>O-192</t>
  </si>
  <si>
    <t>O-249</t>
  </si>
  <si>
    <t>Qté Cdée</t>
  </si>
  <si>
    <t>H-575</t>
  </si>
  <si>
    <t>H-579</t>
  </si>
  <si>
    <t>H-580</t>
  </si>
  <si>
    <t>O-185</t>
  </si>
  <si>
    <t>RC-624</t>
  </si>
  <si>
    <t>RG-367</t>
  </si>
  <si>
    <t>RG-467</t>
  </si>
  <si>
    <t>RG-470</t>
  </si>
  <si>
    <t>RH-543</t>
  </si>
  <si>
    <t>RO-117</t>
  </si>
  <si>
    <t>RO-231</t>
  </si>
  <si>
    <t>RO-291</t>
  </si>
  <si>
    <t>RO-292</t>
  </si>
  <si>
    <t>RO-294</t>
  </si>
  <si>
    <t>RO-295</t>
  </si>
  <si>
    <t>RS-1753</t>
  </si>
  <si>
    <t>RS-1754</t>
  </si>
  <si>
    <t>RS-660</t>
  </si>
  <si>
    <t>RS-7561</t>
  </si>
  <si>
    <t>RS-771</t>
  </si>
  <si>
    <t>RS-94</t>
  </si>
  <si>
    <t>RT-01</t>
  </si>
  <si>
    <t>S-1744</t>
  </si>
  <si>
    <t>S-1745</t>
  </si>
  <si>
    <t>S-732</t>
  </si>
  <si>
    <t>XG-461</t>
  </si>
  <si>
    <t>XG-462</t>
  </si>
  <si>
    <t>XG-466</t>
  </si>
  <si>
    <t>XH-150</t>
  </si>
  <si>
    <t>RG-471</t>
  </si>
  <si>
    <t>OUI</t>
  </si>
  <si>
    <t>NON</t>
  </si>
  <si>
    <t xml:space="preserve">BON DE COMMANDE I.P.D.E.                                                                           </t>
  </si>
  <si>
    <t>Code produit</t>
  </si>
  <si>
    <t>LIVRAISON DEMANDEE</t>
  </si>
  <si>
    <t>Estimation du poids total</t>
  </si>
  <si>
    <t>Cadre réservé</t>
  </si>
  <si>
    <t>Grade :</t>
  </si>
  <si>
    <r>
      <t xml:space="preserve">RÉDACTEUR </t>
    </r>
    <r>
      <rPr>
        <sz val="9"/>
        <rFont val="Arial"/>
        <family val="2"/>
      </rPr>
      <t>(Signature)</t>
    </r>
  </si>
  <si>
    <t>Réf / Date de commande</t>
  </si>
  <si>
    <t>Anticorrosion</t>
  </si>
  <si>
    <t>C-610</t>
  </si>
  <si>
    <t>B2</t>
  </si>
  <si>
    <t>HUILE MINERALE PROTECT.INT.TURBOMACHINES</t>
  </si>
  <si>
    <t>Huile</t>
  </si>
  <si>
    <t>C-615</t>
  </si>
  <si>
    <t>HUILE MINERALE DE PROTECTION INTERNE POUR MOTEURS A PISTON</t>
  </si>
  <si>
    <t>C-620</t>
  </si>
  <si>
    <t>PRODUIT STOCKAGE FILM MOU APPLICABLE FROID</t>
  </si>
  <si>
    <t>C-630</t>
  </si>
  <si>
    <t>HUILE SOLUBLE DE PROTECTION INTERNE</t>
  </si>
  <si>
    <t>C-632</t>
  </si>
  <si>
    <t>PRODUIT DE PROTECTION A FILM DUR APPLICABLE A FROID</t>
  </si>
  <si>
    <t>C-634</t>
  </si>
  <si>
    <t>PRODUIT HYDROFUGE DE PROTECTION TEMPORAIRE</t>
  </si>
  <si>
    <t/>
  </si>
  <si>
    <t>X</t>
  </si>
  <si>
    <t>Graisse</t>
  </si>
  <si>
    <t>GRAISSE SYNTH.AVIAT.EP BISULFURE MOLYBDENE</t>
  </si>
  <si>
    <t>B8</t>
  </si>
  <si>
    <t>GRAISSE AVIATION GRAPHITEE</t>
  </si>
  <si>
    <t>GRAISSE EXTREME PRESSION TYPE ESTER</t>
  </si>
  <si>
    <t>GRAISSE RESISTANT AUX HYDROCARBURES</t>
  </si>
  <si>
    <t>GRAISSE AVIATION MINERALE A USAGE GENERAL</t>
  </si>
  <si>
    <t>GRAISSE AVIATION SYNTHETIQUE A USAGE GENERAL</t>
  </si>
  <si>
    <t>B3</t>
  </si>
  <si>
    <t>GRAISSE AUTOMOBILE ET ARMEMENT</t>
  </si>
  <si>
    <t>C1</t>
  </si>
  <si>
    <t>A2</t>
  </si>
  <si>
    <t>GRAISSE RESISTANTE A L'EAU DE MER</t>
  </si>
  <si>
    <t>Hydraulique</t>
  </si>
  <si>
    <t>LIQUIDE HYDRAULIQUE MINERAL</t>
  </si>
  <si>
    <t>B7</t>
  </si>
  <si>
    <t>LIQUIDE SYNTHETIQUE POUR FREINS AUTO</t>
  </si>
  <si>
    <t>C6</t>
  </si>
  <si>
    <t>A0</t>
  </si>
  <si>
    <t>A7</t>
  </si>
  <si>
    <t>F208L</t>
  </si>
  <si>
    <t>A4</t>
  </si>
  <si>
    <t>O-1177</t>
  </si>
  <si>
    <t>O-1179</t>
  </si>
  <si>
    <t>O-133</t>
  </si>
  <si>
    <t>HUILE MINERALE TURBOMACHINES TYPE 2 CST</t>
  </si>
  <si>
    <t>O-135</t>
  </si>
  <si>
    <t>O-138</t>
  </si>
  <si>
    <t>HUILE MINERALE TURBOMACHINES TYPE 9 CST</t>
  </si>
  <si>
    <t>O-147</t>
  </si>
  <si>
    <t>O-150</t>
  </si>
  <si>
    <t>09</t>
  </si>
  <si>
    <t>O-155</t>
  </si>
  <si>
    <t>O-156</t>
  </si>
  <si>
    <t>O-159</t>
  </si>
  <si>
    <t>HUILE ANTICORROSIVE</t>
  </si>
  <si>
    <t>D8</t>
  </si>
  <si>
    <t>C7</t>
  </si>
  <si>
    <t>F209L</t>
  </si>
  <si>
    <t>RO-15</t>
  </si>
  <si>
    <t>RO-227</t>
  </si>
  <si>
    <t>T20L</t>
  </si>
  <si>
    <t>Spéciaux</t>
  </si>
  <si>
    <t>B1</t>
  </si>
  <si>
    <t>C8</t>
  </si>
  <si>
    <t>A8</t>
  </si>
  <si>
    <t>RS-792</t>
  </si>
  <si>
    <t>B1USG</t>
  </si>
  <si>
    <t>C4</t>
  </si>
  <si>
    <t>Test</t>
  </si>
  <si>
    <t>PATE INDICATRICE DE NIVEAU D'HYDROCARBURE</t>
  </si>
  <si>
    <t>C5</t>
  </si>
  <si>
    <t>ADDITIF ANTIGLACE, TYPE HAUT POINT D'ECLAIR</t>
  </si>
  <si>
    <t>B.500G</t>
  </si>
  <si>
    <t>GRAPHITE EN POUDRE</t>
  </si>
  <si>
    <t>ALCOOL ETHYLIQUE DENATURE</t>
  </si>
  <si>
    <t>BISULFURE DE MOLYBDENE EN POUDRE</t>
  </si>
  <si>
    <t>LIQUIDE DE DEGIVRAGE EN VOL</t>
  </si>
  <si>
    <t>WHITE-SPIRIT DESAROMATISE</t>
  </si>
  <si>
    <t>Emballage</t>
  </si>
  <si>
    <t>FUT METALLIQUE LEGER DE 200L REVETU INTERIEUREMENT</t>
  </si>
  <si>
    <t>FUT PLASTIQUE 200 LITRES</t>
  </si>
  <si>
    <t>FUT PLASTIQUE 60 LITRES</t>
  </si>
  <si>
    <t>BURETTE PLASTIQUE 20 ML</t>
  </si>
  <si>
    <t>FLACON D'EXTRACTION POUR GIVROMETRE</t>
  </si>
  <si>
    <t>ROBINET PLASTIQUE POUR FUTS</t>
  </si>
  <si>
    <t>EMBALLAGE A ECHANTILLON COMPLET TYPE VA3</t>
  </si>
  <si>
    <t>GRAISSE GRAPHITEE</t>
  </si>
  <si>
    <t>GRAISSE TELMA</t>
  </si>
  <si>
    <t>GRAISSE MARINE ENGRENAGES NUS EXTERIEURS DE PORTIQUE</t>
  </si>
  <si>
    <t>T18KG</t>
  </si>
  <si>
    <t>A9</t>
  </si>
  <si>
    <t>XH-45</t>
  </si>
  <si>
    <t>XH-46</t>
  </si>
  <si>
    <t>LIQUIDE HYDRAULIQUE GRADE ISO 46</t>
  </si>
  <si>
    <t>XH-460</t>
  </si>
  <si>
    <t>T10L</t>
  </si>
  <si>
    <t>XH-68</t>
  </si>
  <si>
    <t>XO-10</t>
  </si>
  <si>
    <t>XO-11</t>
  </si>
  <si>
    <t>XO-12</t>
  </si>
  <si>
    <t>XO-13</t>
  </si>
  <si>
    <t>XO-162</t>
  </si>
  <si>
    <t>XO-226</t>
  </si>
  <si>
    <t>XO-230</t>
  </si>
  <si>
    <t>XO-297</t>
  </si>
  <si>
    <t>HUILE POLYOL-ESTER DE GRADE ISO VG32 POUR COMPRESSEURS FRIGORIFIQUES</t>
  </si>
  <si>
    <t>XS-1745</t>
  </si>
  <si>
    <t>ADDITIF ANTIGLACE ANTICORROSION</t>
  </si>
  <si>
    <t>XS-58</t>
  </si>
  <si>
    <t>PETROLE LAMPANT DESAROMATISE</t>
  </si>
  <si>
    <t>XS-62</t>
  </si>
  <si>
    <t>XS-64</t>
  </si>
  <si>
    <t>XS-66</t>
  </si>
  <si>
    <t>LIQUIDE DEGRIPPANT</t>
  </si>
  <si>
    <t>XS-67</t>
  </si>
  <si>
    <t>G-355</t>
  </si>
  <si>
    <t>G-361</t>
  </si>
  <si>
    <t>G-353</t>
  </si>
  <si>
    <t>G-354</t>
  </si>
  <si>
    <t>G-359</t>
  </si>
  <si>
    <t>G-363</t>
  </si>
  <si>
    <t>G-382</t>
  </si>
  <si>
    <t>G-392</t>
  </si>
  <si>
    <t>G-395</t>
  </si>
  <si>
    <t>G-414</t>
  </si>
  <si>
    <t>G-460</t>
  </si>
  <si>
    <t>RH-541</t>
  </si>
  <si>
    <t>RH-545</t>
  </si>
  <si>
    <t>RO-299</t>
  </si>
  <si>
    <t>XE-1501</t>
  </si>
  <si>
    <t>XH-5790</t>
  </si>
  <si>
    <t>XH-5791</t>
  </si>
  <si>
    <t>XO-298</t>
  </si>
  <si>
    <t>B5L</t>
  </si>
  <si>
    <t>GA/VA</t>
  </si>
  <si>
    <t>CG.400</t>
  </si>
  <si>
    <t>B1Kg</t>
  </si>
  <si>
    <t>F50Kg</t>
  </si>
  <si>
    <t>F180Kg</t>
  </si>
  <si>
    <t>B5Kg</t>
  </si>
  <si>
    <t>B1L</t>
  </si>
  <si>
    <t>F220L</t>
  </si>
  <si>
    <t>B.500</t>
  </si>
  <si>
    <t>B.946</t>
  </si>
  <si>
    <t>B.5USG</t>
  </si>
  <si>
    <t>TU.100</t>
  </si>
  <si>
    <t>B32OZ</t>
  </si>
  <si>
    <t>F60L</t>
  </si>
  <si>
    <t>F210L</t>
  </si>
  <si>
    <t>T25KG</t>
  </si>
  <si>
    <t>BU.250</t>
  </si>
  <si>
    <t>F200L</t>
  </si>
  <si>
    <t>BU.20</t>
  </si>
  <si>
    <t>EMB/DV</t>
  </si>
  <si>
    <t>Calcul du poids</t>
  </si>
  <si>
    <t>NB</t>
  </si>
  <si>
    <t>KG</t>
  </si>
  <si>
    <t>L</t>
  </si>
  <si>
    <t>Conversion</t>
  </si>
  <si>
    <t>cpte</t>
  </si>
  <si>
    <t>S-1717</t>
  </si>
  <si>
    <t>S-1719</t>
  </si>
  <si>
    <t>LIQUIDE NEWTONIEN ANTIGIVRE ET DE DEGIVRAGE AU SOL POUR AERONEFS TYPE II</t>
  </si>
  <si>
    <t>LIQUIDE NEWTONIEN ANTIGIVRE ET DE DEGIVRAGE AU SOL POUR AERONEFS TYPE I</t>
  </si>
  <si>
    <t>S-1747</t>
  </si>
  <si>
    <t>F205L</t>
  </si>
  <si>
    <t>D7</t>
  </si>
  <si>
    <t>ADDITIF ANTICORROSION AMELIORANT LE POUVOIR LUBRIFIANT</t>
  </si>
  <si>
    <t>S-1750</t>
  </si>
  <si>
    <t>ADDITIF MULTIFONCTIONNEL POUR MOTEUR DIESEL</t>
  </si>
  <si>
    <t>S-1751</t>
  </si>
  <si>
    <t>ADDITIF BIOCIDE POUR CARBURANTS AERONAUTIQUES</t>
  </si>
  <si>
    <t>XS-76</t>
  </si>
  <si>
    <t>PRODUIT DE DEVERGLACAGE DE PISTES ET AIRES DE STATIONNEMENT</t>
  </si>
  <si>
    <t>RS-92</t>
  </si>
  <si>
    <t>F55KG</t>
  </si>
  <si>
    <t>D4</t>
  </si>
  <si>
    <t>RS-93</t>
  </si>
  <si>
    <t>RS-793</t>
  </si>
  <si>
    <t>LIQUIDE DE REFROIDISSEMENT -40°C POUR LE VHM</t>
  </si>
  <si>
    <t>PRODUIT INHIBITEUR DE CORROSION POUR CMT (SILKOLENE CCA)</t>
  </si>
  <si>
    <t>B1KG</t>
  </si>
  <si>
    <t>GRAISSE SYNTHETIQUE AVIATION EXTREME-PRESSION</t>
  </si>
  <si>
    <t>GRAISSE POUR TEMPERATURE ELEVEE</t>
  </si>
  <si>
    <t>GRAISSE AUX SILICONES POUR SYSTEMES PNEUMATIQUES</t>
  </si>
  <si>
    <t>GRAISSE MARINE POUR HAUTES TEMPERATURES</t>
  </si>
  <si>
    <t>GRAISSE POUR CATAPULTES DU PAN</t>
  </si>
  <si>
    <t>0404969</t>
  </si>
  <si>
    <t>LIQUIDE HYDRAULIQUE A BASE D'HYDROCARBURES DE SYNTHESE</t>
  </si>
  <si>
    <t>LIQUIDE HYDRAULIQUE POUR BOITES DE VITESSES AUTOMAT.</t>
  </si>
  <si>
    <t>HUILE TRANSMISSIONS HYDRAULIQUES SANS CENDRE GRADE ISO VG46HM</t>
  </si>
  <si>
    <t>HUILE HYDRAULIQUE MINERALE D'ARTILLERIE</t>
  </si>
  <si>
    <t>FLUIDE HYDRAULIQUE ORGANIQUE RESISTANT A L'INFLAMMATION</t>
  </si>
  <si>
    <t>LIQUIDE HYDRAULIQUE GRADE ISO 68</t>
  </si>
  <si>
    <t>FLUIDE POUR TRANSMISSIONS HYDRAULIQUES GRADE ISOVG150</t>
  </si>
  <si>
    <t>HUILE HYDRAULIQUE POUR SOUS-MARINS</t>
  </si>
  <si>
    <t>HUILE POUR TURBINES ET CIRCUITS HYDRAULIQUES</t>
  </si>
  <si>
    <t>HUILE POUR COMMANDES HYDRAULIQUES MARINE</t>
  </si>
  <si>
    <t>HUILE MINERALE POUR TURBOMACHINES ET USAGE GENERAL TYPE 3 CST</t>
  </si>
  <si>
    <t>HUILE SYNTHETIQUE POUR EQUIPEMENT ET INSTRUMENTS DE BORD</t>
  </si>
  <si>
    <t>HUILE SYNTHETIQUE POUR TURBOMACHINES TYPE 3 CST</t>
  </si>
  <si>
    <t>HUILE MINERALE EXTREME PRESSION POUR ENGRENAGES</t>
  </si>
  <si>
    <t>HUILE SYNTHETIQUE POUR TURBOMACHINES TYPE 5 CST</t>
  </si>
  <si>
    <t>HUILE SYNTHETIQUE POUR TURBOMACHINES TYPE 7,5 CST</t>
  </si>
  <si>
    <t>HUILE ENGRENAGES EXTREME PRESSION GRADE 75W-80</t>
  </si>
  <si>
    <t>HUILE ENGRENAGES EXTREME PRESSION GRADE 80W-90</t>
  </si>
  <si>
    <t>HUILE ENGRENAGES EXTREME PRESSION GRADE 85W-140</t>
  </si>
  <si>
    <t>HUILE EXTREME PRESSION GRADE ISO VG68 POUR TURBINES ET INSTAL. HYDR.</t>
  </si>
  <si>
    <t>HUILE DE GRADE SAE 40 POUR MOTEURS DIESEL MARINS TECH. CHARGES</t>
  </si>
  <si>
    <t>HUILE DE SYNTHESE MOTEURS 2TEMPS (TERRESTRES ET HORS-BORD)</t>
  </si>
  <si>
    <t>HUILE DE SYNTHESE POUR MOTEURS 4 TEMPS GRADE 5W-40</t>
  </si>
  <si>
    <t>HUILE POUR COMPRESSEURS D'AIR DE CLASSE ISO VG 32</t>
  </si>
  <si>
    <t>HUILE POUR COMPRESSEURS D'AIR DE CLASSE ISO VG 68</t>
  </si>
  <si>
    <t>HUILE POUR COMPRESSEURS D'AIR DE CLASSE ISO VG 150</t>
  </si>
  <si>
    <t>HUILE POUR COMPRESSEURS D'AIR DE CLASSE ISO VG 100</t>
  </si>
  <si>
    <t>HUILE DISPERSANTE POUR MOTEURS A PISTONS GRADE 15W-50</t>
  </si>
  <si>
    <t>HUILE ENGRENAGES EXTREME PRESSION GRADE 80W-90 LS</t>
  </si>
  <si>
    <t>HUILE POLYOL-ESTER DE GRADE ISO VG68 POUR COMPRESSEURS FRIGORIFIQUES</t>
  </si>
  <si>
    <t>HUILE LUBRIFIANTE DE GRADE SAE 50</t>
  </si>
  <si>
    <t>HUILE POUR GRAISSAGE DES SURPRESSEURS HIBON</t>
  </si>
  <si>
    <t>HUILE SYNTHETIQUE POUR MOTOS 4 TEMPS, GRADE 10W-40</t>
  </si>
  <si>
    <t>VASELINE MINERALE GRAPHITEE</t>
  </si>
  <si>
    <t>PRODUIT ISOLEMENT ET D'ETANCHEITE POUR CIRCUITS ELECTRIQUES</t>
  </si>
  <si>
    <t>VASELINE MINERALE</t>
  </si>
  <si>
    <t>HUILE ISOLANTE DE CLASSE 1</t>
  </si>
  <si>
    <t>LUBRIFIANT MULTIFONCTIONNEL POUR ARMES</t>
  </si>
  <si>
    <t>MELANGE METHANOL-EAU POUR TURBOMACHINES 44/56</t>
  </si>
  <si>
    <t>BU.100ML</t>
  </si>
  <si>
    <t>BX5NB</t>
  </si>
  <si>
    <t>TEST DE DETECTION DE MICRO-ORGANISMES</t>
  </si>
  <si>
    <t>GLYCERINE</t>
  </si>
  <si>
    <t>PATE POUR JOINTS ET FILETAGES</t>
  </si>
  <si>
    <t xml:space="preserve">ACETONE </t>
  </si>
  <si>
    <t>SOLVANT DE NETT. POUR MAT. ELECTRONIQUES ET ELECTRIQUES DELICATS</t>
  </si>
  <si>
    <t>PRODUIT DE NETTOYAGE MOTEURS</t>
  </si>
  <si>
    <t>SOLVANT A SECHAGE RAPIDE POUR LE DEGRAISSAGE A FROID</t>
  </si>
  <si>
    <t>S200</t>
  </si>
  <si>
    <t>SOLVANT A POINT ECLAIR ELEVE POUR LE DEGRAISSAGE A FROID</t>
  </si>
  <si>
    <t>S30L</t>
  </si>
  <si>
    <t>0409242</t>
  </si>
  <si>
    <t>B200ML</t>
  </si>
  <si>
    <t>SOLVANT DEGRAISSANT POUR PRODUITS TOTALEMENT HALOGENES</t>
  </si>
  <si>
    <t>PRODUIT R33A DE TRAITEMENT EAU REFRIGER.MOTEURS DIESEL</t>
  </si>
  <si>
    <t>PRODUIT R33B DE TRAITEMENT EAU REFRIGER.MOTEURS DIESEL</t>
  </si>
  <si>
    <t>BIOCIDE CONCENTRE POUR TRAITEMENT DES COMBUSTIBLES DE SOUTE</t>
  </si>
  <si>
    <t>BIOCIDE DILUE POUR TRAITEMENT DES CARBURANTS A USAGE TERRESTRE</t>
  </si>
  <si>
    <t>BX80NB</t>
  </si>
  <si>
    <t>GRAISSE POUR CLAPETS D'ECHAPPEMENTS DES FASM (MOLYKOTE CU 7439 PLUS)</t>
  </si>
  <si>
    <t>PATE LUBRIFIANTE SOLIDE A COEFF DE FROTTEMENT FAIBLE (MOLYKOTE G-RAPID PLUS)</t>
  </si>
  <si>
    <t>GRAISSE TOTALEMENT HALOGENEE (FOMBLIN Y VAC3)</t>
  </si>
  <si>
    <t>GRAISSE POUR ARTILLERIE DE 76MM DES FREGATES TYPE HORIZON (TW 25B)</t>
  </si>
  <si>
    <t>GRAISSE POUR PAN CDG (KLUBERQUIET BQ 72-72)</t>
  </si>
  <si>
    <t>FLUIDE HYDRAULIQUE AQUEUX RESISTANT A L'INFLAMMATION (POUR SOUS-MARINS)</t>
  </si>
  <si>
    <t>FLUIDE HYDRAULIQUE POUR FREINS D'APPONTAGE DU PAN (HYDRAULIC FLUID ARRESTING GEAR)</t>
  </si>
  <si>
    <t>HUILE HYDRAULIQUE EXEMPTE DE ZINC POUR TEMPERATURES EXTREMES (SHELL TELLUS ARCTIC 32)</t>
  </si>
  <si>
    <t>FLUIDE SYNTHETIQUE DIELECTRIQUE DE TRANSFERT DE CHALEUR (COOLANOL 25 R)</t>
  </si>
  <si>
    <t>HUILE SILICONE POUR TRANSFORMATEURS IMMERGES (DOW CORNING 561)</t>
  </si>
  <si>
    <t>TEST DE DETECTION D'EAU DANS LE CARBUREACTEUR (SHELL WATER DETECTOR)</t>
  </si>
  <si>
    <t>PATE DETECTION DE PRESENCE ET DE NIVEAU D'EAU (KOLOR KUT MODIFIED)</t>
  </si>
  <si>
    <t>BY</t>
  </si>
  <si>
    <t>TL</t>
  </si>
  <si>
    <t>D5</t>
  </si>
  <si>
    <t>Lieu</t>
  </si>
  <si>
    <t>Nom * :</t>
  </si>
  <si>
    <t>Service *  :</t>
  </si>
  <si>
    <t>Mail * :</t>
  </si>
  <si>
    <t>Tél. civil * :</t>
  </si>
  <si>
    <t>XS-854</t>
  </si>
  <si>
    <t>ISOHEXANE</t>
  </si>
  <si>
    <t>RH-32</t>
  </si>
  <si>
    <t>LIQUIDE HYDRAULIQUE ISO VG 32</t>
  </si>
  <si>
    <t>HUILE POUR TRANSMISSIONS HYDRAULIQUES ISO VG 22 HM</t>
  </si>
  <si>
    <t>B2,5L</t>
  </si>
  <si>
    <t>E1</t>
  </si>
  <si>
    <t>RG-467/FOM</t>
  </si>
  <si>
    <t>RT-01 seringues</t>
  </si>
  <si>
    <t>SACHET DE 10 SERINGUES POUR TEST RT-01</t>
  </si>
  <si>
    <t>RO-226</t>
  </si>
  <si>
    <t>RO-233</t>
  </si>
  <si>
    <t>HUILE ENGRENAGES EXTREME PRESSION, GRADE 90 LS, POUR TRACTEURS D'AERONEF MB20</t>
  </si>
  <si>
    <t>HUILE ENGRENAGES API GL-4 POUR PONT EGRAP</t>
  </si>
  <si>
    <t>RS-779</t>
  </si>
  <si>
    <t>HUILE POUR COMPRESSEURS D'AIR DE CLASSE ISO VG 46 (TOTAL DACNIS46)</t>
  </si>
  <si>
    <t>LUBRIFICATION DES REDUCTEURS DES EBG (MOBIL SHC 630)</t>
  </si>
  <si>
    <t>HUILE DE GRAISSAGE POUR CABLES (ASCENSEURS ET FREINS D'APPONTAGE DU PAN) (PRELUBE 6)</t>
  </si>
  <si>
    <t>HUILE TOTALEMENT HALOGENEE (FOMBLIN LC 200)</t>
  </si>
  <si>
    <t>HUILE DE GRAISSAGE POUR COMPRESSEURS FRIGO FONCT. AU R13a ET R404a (PLANETELF ACD46)</t>
  </si>
  <si>
    <t>HUILE LUBRIFIANTE DE BASSE VISCOSITE (KLÜBEROIL 4UH1-15)</t>
  </si>
  <si>
    <t>HUILE SYNTHETIQUE POUR MOTEUR 4 TEMPS, LOW SAPS, GRADE 10W-40 (TOTAL RUBIA 8900 TIR 10W-40)</t>
  </si>
  <si>
    <t>HUILE SYNTHETIQUE POUR MOTEURS PS, GRADE 5W-30</t>
  </si>
  <si>
    <t>HUILE SYNTHETIQUE POUR MOTEURS RENAULT, GRADE 5W-30</t>
  </si>
  <si>
    <t>HUILE SYNTHETIQUE POUR MOTEURS FORD, GRADE 5W-30</t>
  </si>
  <si>
    <t>ALCOOL ISOPROPYLIQUE TYECHNIQUE</t>
  </si>
  <si>
    <t>ADDITIF DESACTIVANT METALLIQUE POUR CARBUREACTEUR (DMD 2)</t>
  </si>
  <si>
    <t>ADDITIF ANTISTATIQUE (STADIS 450)</t>
  </si>
  <si>
    <t>ADDITIF ANTI-RECESSION DE SOUPAPES (ELF SPB +)</t>
  </si>
  <si>
    <t>PRODUIT DE TRAITEMENT DE L'EAU DE REFRIG. DES MOTEURS DIESEL (WT SUPRA)</t>
  </si>
  <si>
    <t>PRODUIT DE TRAITEMENT POUR MILIEU AQUEUX UTILISES DANS CIRCUITS REFRIG. (DIA-PROSIM RD 25)</t>
  </si>
  <si>
    <t>TU60G</t>
  </si>
  <si>
    <r>
      <t xml:space="preserve">JERRYCAN HYDROCARBURE 20 LITRES </t>
    </r>
    <r>
      <rPr>
        <b/>
        <sz val="9"/>
        <color indexed="10"/>
        <rFont val="Arial"/>
        <family val="2"/>
      </rPr>
      <t>exclusivement réservé à un usage marin</t>
    </r>
  </si>
  <si>
    <r>
      <t xml:space="preserve">BEC VERSEUR POUR JERRYCAN HYDROCARBURE 20 LITRES </t>
    </r>
    <r>
      <rPr>
        <b/>
        <sz val="9"/>
        <color indexed="10"/>
        <rFont val="Arial"/>
        <family val="2"/>
      </rPr>
      <t>exclusivement réservé à un usage marin</t>
    </r>
  </si>
  <si>
    <t>RG-415</t>
  </si>
  <si>
    <t>RG-468</t>
  </si>
  <si>
    <t>B5KG</t>
  </si>
  <si>
    <t>A6</t>
  </si>
  <si>
    <t>GRAISSE POUR SOUS-MARIN</t>
  </si>
  <si>
    <t xml:space="preserve">NNO </t>
  </si>
  <si>
    <t>Code PRODUIT</t>
  </si>
  <si>
    <t>Condition-nement</t>
  </si>
  <si>
    <t>Code condi-tionne-ment</t>
  </si>
  <si>
    <t>TU70</t>
  </si>
  <si>
    <t>RH-5732</t>
  </si>
  <si>
    <t>B5USG</t>
  </si>
  <si>
    <t>C-638</t>
  </si>
  <si>
    <t>HUILE SYNTHETIQUE DE PROTECTION POUR TRUBOMACHINE</t>
  </si>
  <si>
    <t>S-1735</t>
  </si>
  <si>
    <t>PATE AU BISULFURE DE MOLYBDENE A BASE DE SILICONE</t>
  </si>
  <si>
    <t>G-421</t>
  </si>
  <si>
    <t>RH-559</t>
  </si>
  <si>
    <t>LIQUIDE HYDRAULIQUE POUR BOITE DE VITESSE AUTOMAT. ALLISON TES 295</t>
  </si>
  <si>
    <t>S-1764</t>
  </si>
  <si>
    <t>GRV 1000L</t>
  </si>
  <si>
    <t>E3</t>
  </si>
  <si>
    <t>ADBLUE ®</t>
  </si>
  <si>
    <t>G-366</t>
  </si>
  <si>
    <t>FLUIDE HYDRAULIQUE GLYCOL-EAU DIFFICILEMENT INFLAMMABLE</t>
  </si>
  <si>
    <t>O-153</t>
  </si>
  <si>
    <t>GRAISSE D'USAGE GENERAL (NOUVEAU CODE DE LA RG-421)</t>
  </si>
  <si>
    <t>GRAISSE AVIATION POUR ROTORS D'HELICOPTERES (NOUVEAU CODE DE LA RG-366)</t>
  </si>
  <si>
    <t>HUILE AVIATION POUR ENGRENAGES FAIBLE VISCOSITE (NOUVEAU CODE DE LA RO-153)</t>
  </si>
  <si>
    <t>S-753</t>
  </si>
  <si>
    <t>SOLVANT DE NETTOYAGE A HAUT POINT D'ECLAIR</t>
  </si>
  <si>
    <t>S-1748</t>
  </si>
  <si>
    <t>LIQUIDE DE REFROIDISSEMENT NON HYDROLYSABLE, DIELECTRIQUE ( NOUVEAU CODE DU RS-1748)</t>
  </si>
  <si>
    <t>HUILE COMPRESSEURS FRIGO ET POMPES A CHALEUR DU CDG (MOBIL GARGOYLE ARCTIC SHC 228)</t>
  </si>
  <si>
    <t>ENCOURS</t>
  </si>
  <si>
    <t>RO-153</t>
  </si>
  <si>
    <t>CHANGEMENT CODE PRODUIT : A COMMANDER SOUS CODE O-153</t>
  </si>
  <si>
    <t>RG-366</t>
  </si>
  <si>
    <t>CHANGEMENT CODE PRODUIT : A COMMANDER SOUS CODE G-366</t>
  </si>
  <si>
    <t xml:space="preserve">HUILE SYNTHETIQUE POUR TURBOMACHINES TYPE 5 CST HTS (MOBIL JET OIL 254) </t>
  </si>
  <si>
    <t>RS-1748</t>
  </si>
  <si>
    <t>CHANGEMENT CODE PRODUIT : A COMMANDER SOUS CODE S-1748</t>
  </si>
  <si>
    <t>RS-844</t>
  </si>
  <si>
    <t>DEGRAISSANT HYDROFUGE (HYSO 93)</t>
  </si>
  <si>
    <t>ZO-1187</t>
  </si>
  <si>
    <t>ZO-1188</t>
  </si>
  <si>
    <t>ZO-1190</t>
  </si>
  <si>
    <t>HUILE SYNTHETIQUE, GRADE 5W-30, ACEA C3, NORME VW 507.00</t>
  </si>
  <si>
    <t>HUILE SYNTHETIQUE, GRADE 5W-40, ACEA C3, NORME VW 505.01</t>
  </si>
  <si>
    <t>HUILE SYNTHETIQUE, GRADE 0W-30, ACEA C3, NORME PSA B71 2312</t>
  </si>
  <si>
    <t>ZS-1765</t>
  </si>
  <si>
    <t>ADBLUE ® ADDITIVE</t>
  </si>
  <si>
    <t>RO-12</t>
  </si>
  <si>
    <t>HUILE POUR COMPRESSEURS D'AIR ALTERNATIFS (SHELL CORENA S2 P 150)</t>
  </si>
  <si>
    <t>RO-238</t>
  </si>
  <si>
    <t>HUILE POUR REDUCTEURS DES BÂTIMENTS ECOLE (DYNATRANS LS 20W-40)</t>
  </si>
  <si>
    <t>RS-794</t>
  </si>
  <si>
    <t>LIQUIDE DE REFROIDISSEMENT POUR INSTALLATION CVS SUR FREMM (PERMO GLYCOL SANIT+)</t>
  </si>
  <si>
    <t>ZO-1189</t>
  </si>
  <si>
    <t>HUILE POUR MOTEURS, GRADE 0W-30 (NORME BMW LL-04)</t>
  </si>
  <si>
    <t>ZO-1186</t>
  </si>
  <si>
    <t>RO-1254</t>
  </si>
  <si>
    <t>HUILE SYNTHETIQUE BIODEGRADABLE POUR ETAMBOT, (TOTAL BIONOPTAN 150)</t>
  </si>
  <si>
    <t>RS-778</t>
  </si>
  <si>
    <t>FLUIDE DE TARAGE POUR INJECTEURS DIESEL (FUCHS VISCOR 1487 AW-2)</t>
  </si>
  <si>
    <t>ZH-558</t>
  </si>
  <si>
    <t>LIQUIDE HYDRAULIQUE POUR BOÎTE DE VITESSE AUTOMATIQUE DU VBCI</t>
  </si>
  <si>
    <t>RO-23</t>
  </si>
  <si>
    <t>MOBIL RARUS 827 (Tonnelet de 18,9 L)</t>
  </si>
  <si>
    <t>PNIA :</t>
  </si>
  <si>
    <t>Cette commande est à expédier par mail selon
 le logigramme ci-dessous</t>
  </si>
  <si>
    <t>(2)  : Champs obligatoires pour client Privé</t>
  </si>
  <si>
    <t>(1)  : Champs obligatoires</t>
  </si>
  <si>
    <r>
      <t xml:space="preserve">ÉTABLISSEMENT DEMANDEUR 
</t>
    </r>
    <r>
      <rPr>
        <b/>
        <u/>
        <sz val="9"/>
        <rFont val="Arial"/>
        <family val="2"/>
      </rPr>
      <t xml:space="preserve">(ADRESSE DE LIVRAISON </t>
    </r>
    <r>
      <rPr>
        <b/>
        <u/>
        <sz val="9"/>
        <color indexed="10"/>
        <rFont val="Arial"/>
        <family val="2"/>
      </rPr>
      <t>GEOGRAPHIQUE</t>
    </r>
    <r>
      <rPr>
        <b/>
        <u/>
        <sz val="9"/>
        <rFont val="Arial"/>
        <family val="2"/>
      </rPr>
      <t>)</t>
    </r>
    <r>
      <rPr>
        <b/>
        <sz val="9"/>
        <color indexed="10"/>
        <rFont val="Arial"/>
        <family val="2"/>
      </rPr>
      <t>*</t>
    </r>
  </si>
  <si>
    <r>
      <t xml:space="preserve">N° de convention </t>
    </r>
    <r>
      <rPr>
        <b/>
        <vertAlign val="superscript"/>
        <sz val="10"/>
        <color indexed="10"/>
        <rFont val="Arial"/>
        <family val="2"/>
      </rPr>
      <t>(2)</t>
    </r>
  </si>
  <si>
    <r>
      <rPr>
        <sz val="8"/>
        <rFont val="Arial"/>
        <family val="2"/>
      </rPr>
      <t>Indiquez votre code client SEA</t>
    </r>
    <r>
      <rPr>
        <b/>
        <sz val="8"/>
        <color indexed="10"/>
        <rFont val="Arial"/>
        <family val="2"/>
      </rPr>
      <t xml:space="preserve"> </t>
    </r>
    <r>
      <rPr>
        <b/>
        <vertAlign val="superscript"/>
        <sz val="9"/>
        <color indexed="10"/>
        <rFont val="Arial"/>
        <family val="2"/>
      </rPr>
      <t>(1)</t>
    </r>
  </si>
  <si>
    <r>
      <t>FLUIDE DE DEMARRAGE POUR MOTEURS A PISTON (</t>
    </r>
    <r>
      <rPr>
        <sz val="9"/>
        <color indexed="10"/>
        <rFont val="Arial"/>
        <family val="2"/>
      </rPr>
      <t>BOMBE AEROSOL 650 ML OU RECHARGE DE 200 ML</t>
    </r>
    <r>
      <rPr>
        <sz val="9"/>
        <rFont val="Arial"/>
        <family val="2"/>
      </rPr>
      <t>)</t>
    </r>
  </si>
  <si>
    <t>ZO-1185</t>
  </si>
  <si>
    <t>ZO-1184</t>
  </si>
  <si>
    <t>ZO-1183</t>
  </si>
  <si>
    <t>HUILE MONOGRADE GRADE 30</t>
  </si>
  <si>
    <t>ZO-1182</t>
  </si>
  <si>
    <t>ZO-1181</t>
  </si>
  <si>
    <t>O-154</t>
  </si>
  <si>
    <t>RG-472</t>
  </si>
  <si>
    <t>GRAISSE BIODEGRADABLE POUR PALIERS (PROBEOL GREASE G 000)</t>
  </si>
  <si>
    <t>CHANGEMENT CODE PRODUIT : A COMMANDER SOUS CODE ZH-561</t>
  </si>
  <si>
    <t>ZH-561</t>
  </si>
  <si>
    <t>LUBRIFIANT POUR TRANSMISSION AUTOMATIQUE DE MATERIEL NON ROUTIER (NORME ALLISON TES 439)</t>
  </si>
  <si>
    <t>B4OZ</t>
  </si>
  <si>
    <t>E4</t>
  </si>
  <si>
    <t>XH-32</t>
  </si>
  <si>
    <t>ZH-559</t>
  </si>
  <si>
    <t>RO-300</t>
  </si>
  <si>
    <t>HUILE POUR POMPE A VIDE (VE101)</t>
  </si>
  <si>
    <t>RG-1354</t>
  </si>
  <si>
    <t>GRAISSE SYNTHETIQUE AVIATION EXTREME-PRESSION TYPE I</t>
  </si>
  <si>
    <t>T16Kg</t>
  </si>
  <si>
    <r>
      <t xml:space="preserve">HUILE POUR COMPRESSEURS D'AIR DE CLASSE ISO VG 32 </t>
    </r>
    <r>
      <rPr>
        <sz val="9"/>
        <color rgb="FFFF0000"/>
        <rFont val="Arial"/>
        <family val="2"/>
      </rPr>
      <t>(passage en T20L après épuisement des B5L)</t>
    </r>
  </si>
  <si>
    <r>
      <t xml:space="preserve">HUILE POUR COMPRESSEURS D'AIR DE CLASSE ISO VG 68 </t>
    </r>
    <r>
      <rPr>
        <sz val="9"/>
        <color rgb="FFFF0000"/>
        <rFont val="Arial"/>
        <family val="2"/>
      </rPr>
      <t xml:space="preserve"> (passage en T20L après épuisement des B5L)</t>
    </r>
  </si>
  <si>
    <r>
      <t xml:space="preserve">HUILE POUR COMPRESSEURS D'AIR DE CLASSE ISO VG 150 </t>
    </r>
    <r>
      <rPr>
        <sz val="9"/>
        <color rgb="FFFF0000"/>
        <rFont val="Arial"/>
        <family val="2"/>
      </rPr>
      <t xml:space="preserve"> (passage en T20L après épuisement des B5L)</t>
    </r>
  </si>
  <si>
    <r>
      <t xml:space="preserve">HUILE POUR COMPRESSEURS D'AIR DE CLASSE ISO VG 100 </t>
    </r>
    <r>
      <rPr>
        <sz val="9"/>
        <color rgb="FFFF0000"/>
        <rFont val="Arial"/>
        <family val="2"/>
      </rPr>
      <t xml:space="preserve"> (passage en T20L après épuisement des B5L)</t>
    </r>
  </si>
  <si>
    <t>Bon de Commande SEA - V22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</si>
</sst>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&quot; &quot;00&quot; &quot;00"/>
    <numFmt numFmtId="165" formatCode="0,000,000"/>
    <numFmt numFmtId="166" formatCode="00000"/>
    <numFmt numFmtId="167" formatCode="#,##0.0"/>
  </numFmts>
  <fonts count="57">
    <font>
      <sz val="10"/>
      <name val="Arial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9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b/>
      <i/>
      <sz val="9"/>
      <name val="Arial"/>
      <family val="2"/>
    </font>
    <font>
      <b/>
      <i/>
      <sz val="9"/>
      <color indexed="12"/>
      <name val="Arial"/>
      <family val="2"/>
    </font>
    <font>
      <b/>
      <sz val="9"/>
      <color indexed="9"/>
      <name val="Arial"/>
      <family val="2"/>
    </font>
    <font>
      <sz val="9"/>
      <name val="Arial Unicode MS"/>
      <family val="2"/>
    </font>
    <font>
      <sz val="9"/>
      <name val="Courier New"/>
      <family val="3"/>
    </font>
    <font>
      <b/>
      <i/>
      <sz val="16"/>
      <color indexed="18"/>
      <name val="Arial"/>
      <family val="2"/>
    </font>
    <font>
      <sz val="9"/>
      <color indexed="12"/>
      <name val="Arial"/>
      <family val="2"/>
    </font>
    <font>
      <b/>
      <i/>
      <sz val="9"/>
      <color indexed="10"/>
      <name val="Arial"/>
      <family val="2"/>
    </font>
    <font>
      <b/>
      <sz val="9"/>
      <color indexed="12"/>
      <name val="Arial"/>
      <family val="2"/>
    </font>
    <font>
      <b/>
      <i/>
      <sz val="6"/>
      <name val="Arial"/>
      <family val="2"/>
    </font>
    <font>
      <b/>
      <i/>
      <sz val="6"/>
      <color indexed="18"/>
      <name val="Arial"/>
      <family val="2"/>
    </font>
    <font>
      <sz val="6"/>
      <name val="Arial"/>
      <family val="2"/>
    </font>
    <font>
      <b/>
      <u/>
      <sz val="12"/>
      <color indexed="10"/>
      <name val="Arial"/>
      <family val="2"/>
    </font>
    <font>
      <sz val="11"/>
      <name val="Arial"/>
      <family val="2"/>
    </font>
    <font>
      <b/>
      <i/>
      <sz val="18"/>
      <color indexed="18"/>
      <name val="Arial"/>
      <family val="2"/>
    </font>
    <font>
      <sz val="14"/>
      <color indexed="18"/>
      <name val="Arial"/>
      <family val="2"/>
    </font>
    <font>
      <sz val="14"/>
      <color indexed="12"/>
      <name val="Arial"/>
      <family val="2"/>
    </font>
    <font>
      <b/>
      <i/>
      <sz val="16"/>
      <color indexed="10"/>
      <name val="Arial"/>
      <family val="2"/>
    </font>
    <font>
      <sz val="12"/>
      <color indexed="18"/>
      <name val="Arial"/>
      <family val="2"/>
    </font>
    <font>
      <sz val="12"/>
      <color indexed="12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i/>
      <sz val="8"/>
      <color indexed="63"/>
      <name val="Arial"/>
      <family val="2"/>
    </font>
    <font>
      <b/>
      <i/>
      <sz val="14"/>
      <name val="Arial"/>
      <family val="2"/>
    </font>
    <font>
      <sz val="8"/>
      <color indexed="12"/>
      <name val="Arial"/>
      <family val="2"/>
    </font>
    <font>
      <i/>
      <sz val="6"/>
      <name val="Arial"/>
      <family val="2"/>
    </font>
    <font>
      <u/>
      <sz val="9"/>
      <color indexed="12"/>
      <name val="Arial"/>
      <family val="2"/>
    </font>
    <font>
      <b/>
      <sz val="6"/>
      <name val="Arial"/>
      <family val="2"/>
    </font>
    <font>
      <u/>
      <sz val="7"/>
      <color indexed="12"/>
      <name val="Arial"/>
      <family val="2"/>
    </font>
    <font>
      <sz val="8"/>
      <name val="Arial Unicode MS"/>
      <family val="2"/>
    </font>
    <font>
      <b/>
      <sz val="9"/>
      <color indexed="10"/>
      <name val="Arial"/>
      <family val="2"/>
    </font>
    <font>
      <sz val="9"/>
      <color indexed="9"/>
      <name val="Arial Unicode MS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b/>
      <i/>
      <sz val="10"/>
      <color indexed="18"/>
      <name val="Arial"/>
      <family val="2"/>
    </font>
    <font>
      <b/>
      <u/>
      <sz val="9"/>
      <color indexed="10"/>
      <name val="Arial"/>
      <family val="2"/>
    </font>
    <font>
      <b/>
      <sz val="8"/>
      <color indexed="10"/>
      <name val="Arial"/>
      <family val="2"/>
    </font>
    <font>
      <b/>
      <vertAlign val="superscript"/>
      <sz val="9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53">
    <xf numFmtId="0" fontId="0" fillId="0" borderId="0" xfId="0"/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right"/>
    </xf>
    <xf numFmtId="0" fontId="7" fillId="0" borderId="0" xfId="0" applyFont="1" applyFill="1" applyProtection="1"/>
    <xf numFmtId="0" fontId="7" fillId="2" borderId="0" xfId="0" applyFont="1" applyFill="1" applyAlignment="1" applyProtection="1"/>
    <xf numFmtId="0" fontId="7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/>
    <xf numFmtId="0" fontId="12" fillId="2" borderId="0" xfId="0" applyFont="1" applyFill="1" applyAlignment="1" applyProtection="1"/>
    <xf numFmtId="0" fontId="7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Protection="1"/>
    <xf numFmtId="1" fontId="9" fillId="2" borderId="0" xfId="0" applyNumberFormat="1" applyFont="1" applyFill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/>
    <xf numFmtId="0" fontId="7" fillId="0" borderId="0" xfId="0" applyFont="1" applyProtection="1"/>
    <xf numFmtId="0" fontId="7" fillId="0" borderId="0" xfId="0" applyFont="1" applyFill="1" applyAlignment="1" applyProtection="1"/>
    <xf numFmtId="0" fontId="7" fillId="0" borderId="0" xfId="0" applyFont="1" applyAlignment="1" applyProtection="1"/>
    <xf numFmtId="0" fontId="9" fillId="2" borderId="0" xfId="0" applyFont="1" applyFill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9" fillId="2" borderId="0" xfId="0" applyFont="1" applyFill="1" applyAlignment="1" applyProtection="1"/>
    <xf numFmtId="0" fontId="19" fillId="2" borderId="0" xfId="0" applyFont="1" applyFill="1" applyBorder="1" applyAlignment="1" applyProtection="1"/>
    <xf numFmtId="0" fontId="9" fillId="2" borderId="0" xfId="0" applyFont="1" applyFill="1" applyBorder="1" applyProtection="1"/>
    <xf numFmtId="3" fontId="9" fillId="2" borderId="0" xfId="0" applyNumberFormat="1" applyFont="1" applyFill="1" applyBorder="1" applyAlignment="1" applyProtection="1">
      <alignment horizontal="center"/>
    </xf>
    <xf numFmtId="0" fontId="9" fillId="2" borderId="0" xfId="0" applyFont="1" applyFill="1" applyProtection="1"/>
    <xf numFmtId="0" fontId="9" fillId="2" borderId="0" xfId="0" applyFont="1" applyFill="1" applyAlignment="1" applyProtection="1">
      <alignment horizontal="left" wrapText="1"/>
    </xf>
    <xf numFmtId="0" fontId="10" fillId="2" borderId="0" xfId="0" applyFont="1" applyFill="1" applyBorder="1" applyAlignment="1" applyProtection="1">
      <alignment horizontal="center"/>
    </xf>
    <xf numFmtId="0" fontId="19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center" wrapText="1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16" fillId="3" borderId="2" xfId="0" applyFont="1" applyFill="1" applyBorder="1" applyAlignment="1" applyProtection="1">
      <alignment horizontal="center" vertical="center"/>
      <protection locked="0"/>
    </xf>
    <xf numFmtId="3" fontId="16" fillId="3" borderId="2" xfId="0" applyNumberFormat="1" applyFont="1" applyFill="1" applyBorder="1" applyAlignment="1" applyProtection="1">
      <alignment horizontal="center" vertical="center"/>
      <protection locked="0"/>
    </xf>
    <xf numFmtId="0" fontId="16" fillId="3" borderId="3" xfId="0" applyFont="1" applyFill="1" applyBorder="1" applyAlignment="1" applyProtection="1">
      <alignment horizontal="center" vertical="center"/>
      <protection locked="0"/>
    </xf>
    <xf numFmtId="3" fontId="16" fillId="3" borderId="4" xfId="0" applyNumberFormat="1" applyFont="1" applyFill="1" applyBorder="1" applyAlignment="1" applyProtection="1">
      <alignment horizontal="center" vertical="center"/>
      <protection locked="0"/>
    </xf>
    <xf numFmtId="0" fontId="16" fillId="3" borderId="5" xfId="0" applyFont="1" applyFill="1" applyBorder="1" applyAlignment="1" applyProtection="1">
      <alignment horizontal="center" vertical="center"/>
      <protection locked="0"/>
    </xf>
    <xf numFmtId="3" fontId="16" fillId="3" borderId="6" xfId="0" applyNumberFormat="1" applyFont="1" applyFill="1" applyBorder="1" applyAlignment="1" applyProtection="1">
      <alignment horizontal="center" vertical="center"/>
      <protection locked="0"/>
    </xf>
    <xf numFmtId="0" fontId="21" fillId="2" borderId="7" xfId="0" applyFont="1" applyFill="1" applyBorder="1" applyAlignment="1" applyProtection="1">
      <alignment horizontal="center" vertical="center"/>
    </xf>
    <xf numFmtId="0" fontId="24" fillId="2" borderId="8" xfId="0" applyFont="1" applyFill="1" applyBorder="1" applyAlignment="1" applyProtection="1">
      <alignment horizontal="center" wrapText="1"/>
    </xf>
    <xf numFmtId="14" fontId="3" fillId="0" borderId="9" xfId="0" applyNumberFormat="1" applyFont="1" applyFill="1" applyBorder="1" applyAlignment="1" applyProtection="1">
      <alignment horizontal="right" vertical="center"/>
    </xf>
    <xf numFmtId="0" fontId="20" fillId="2" borderId="10" xfId="0" applyFont="1" applyFill="1" applyBorder="1" applyAlignment="1" applyProtection="1">
      <alignment horizontal="center" vertical="center"/>
    </xf>
    <xf numFmtId="0" fontId="38" fillId="2" borderId="0" xfId="0" applyFont="1" applyFill="1" applyBorder="1" applyAlignment="1" applyProtection="1"/>
    <xf numFmtId="0" fontId="23" fillId="2" borderId="0" xfId="0" quotePrefix="1" applyFont="1" applyFill="1" applyBorder="1" applyAlignment="1" applyProtection="1"/>
    <xf numFmtId="0" fontId="37" fillId="2" borderId="0" xfId="0" applyFont="1" applyFill="1" applyBorder="1" applyAlignment="1" applyProtection="1">
      <alignment horizontal="center"/>
    </xf>
    <xf numFmtId="0" fontId="20" fillId="2" borderId="11" xfId="0" applyFont="1" applyFill="1" applyBorder="1" applyAlignment="1" applyProtection="1">
      <alignment horizontal="center" vertical="center"/>
    </xf>
    <xf numFmtId="0" fontId="24" fillId="2" borderId="11" xfId="0" applyFont="1" applyFill="1" applyBorder="1" applyAlignment="1" applyProtection="1">
      <alignment horizontal="center" vertical="top"/>
    </xf>
    <xf numFmtId="0" fontId="9" fillId="2" borderId="12" xfId="0" applyFont="1" applyFill="1" applyBorder="1" applyAlignment="1" applyProtection="1">
      <alignment horizontal="center" wrapText="1"/>
    </xf>
    <xf numFmtId="0" fontId="27" fillId="2" borderId="0" xfId="0" applyFont="1" applyFill="1" applyBorder="1" applyAlignment="1" applyProtection="1">
      <alignment horizontal="center"/>
    </xf>
    <xf numFmtId="0" fontId="28" fillId="2" borderId="0" xfId="0" applyFont="1" applyFill="1" applyBorder="1" applyAlignment="1" applyProtection="1">
      <alignment horizontal="center"/>
    </xf>
    <xf numFmtId="0" fontId="29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center"/>
    </xf>
    <xf numFmtId="0" fontId="31" fillId="2" borderId="0" xfId="0" applyFont="1" applyFill="1" applyBorder="1" applyAlignment="1" applyProtection="1">
      <alignment horizontal="center"/>
    </xf>
    <xf numFmtId="0" fontId="3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 wrapText="1"/>
    </xf>
    <xf numFmtId="0" fontId="18" fillId="2" borderId="0" xfId="0" quotePrefix="1" applyFont="1" applyFill="1" applyBorder="1" applyAlignment="1" applyProtection="1">
      <alignment horizontal="center"/>
    </xf>
    <xf numFmtId="0" fontId="33" fillId="2" borderId="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/>
    </xf>
    <xf numFmtId="0" fontId="36" fillId="2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166" fontId="7" fillId="0" borderId="0" xfId="0" applyNumberFormat="1" applyFont="1" applyAlignment="1" applyProtection="1">
      <alignment horizontal="center"/>
    </xf>
    <xf numFmtId="0" fontId="16" fillId="3" borderId="1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left" vertical="top"/>
    </xf>
    <xf numFmtId="0" fontId="24" fillId="2" borderId="0" xfId="0" applyFont="1" applyFill="1" applyAlignment="1" applyProtection="1">
      <alignment horizontal="left"/>
    </xf>
    <xf numFmtId="0" fontId="8" fillId="2" borderId="0" xfId="0" applyFont="1" applyFill="1" applyBorder="1" applyAlignment="1" applyProtection="1">
      <alignment vertical="top" wrapText="1"/>
    </xf>
    <xf numFmtId="0" fontId="39" fillId="2" borderId="0" xfId="1" applyFont="1" applyFill="1" applyBorder="1" applyAlignment="1" applyProtection="1"/>
    <xf numFmtId="0" fontId="37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wrapText="1"/>
    </xf>
    <xf numFmtId="0" fontId="9" fillId="2" borderId="15" xfId="0" applyFont="1" applyFill="1" applyBorder="1" applyAlignment="1" applyProtection="1"/>
    <xf numFmtId="0" fontId="7" fillId="0" borderId="16" xfId="0" applyFont="1" applyBorder="1" applyProtection="1"/>
    <xf numFmtId="0" fontId="7" fillId="0" borderId="17" xfId="0" applyFont="1" applyBorder="1" applyProtection="1"/>
    <xf numFmtId="0" fontId="7" fillId="0" borderId="17" xfId="0" applyNumberFormat="1" applyFont="1" applyBorder="1" applyProtection="1"/>
    <xf numFmtId="0" fontId="7" fillId="0" borderId="18" xfId="0" applyFont="1" applyBorder="1" applyProtection="1"/>
    <xf numFmtId="0" fontId="7" fillId="0" borderId="19" xfId="0" applyNumberFormat="1" applyFont="1" applyBorder="1" applyProtection="1"/>
    <xf numFmtId="0" fontId="7" fillId="0" borderId="12" xfId="0" applyFont="1" applyBorder="1" applyAlignment="1" applyProtection="1">
      <alignment horizontal="center"/>
    </xf>
    <xf numFmtId="0" fontId="15" fillId="4" borderId="20" xfId="0" applyFont="1" applyFill="1" applyBorder="1" applyAlignment="1" applyProtection="1">
      <alignment horizontal="center" vertical="center" wrapText="1"/>
    </xf>
    <xf numFmtId="0" fontId="15" fillId="4" borderId="21" xfId="0" applyFont="1" applyFill="1" applyBorder="1" applyAlignment="1" applyProtection="1">
      <alignment horizontal="center" vertical="center" wrapText="1"/>
    </xf>
    <xf numFmtId="164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/>
    </xf>
    <xf numFmtId="14" fontId="7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17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right"/>
    </xf>
    <xf numFmtId="14" fontId="17" fillId="0" borderId="0" xfId="0" applyNumberFormat="1" applyFont="1" applyAlignment="1" applyProtection="1">
      <alignment horizontal="center"/>
    </xf>
    <xf numFmtId="0" fontId="16" fillId="0" borderId="0" xfId="0" applyFont="1" applyFill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3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</xf>
    <xf numFmtId="14" fontId="16" fillId="0" borderId="0" xfId="0" applyNumberFormat="1" applyFont="1" applyFill="1" applyAlignment="1" applyProtection="1">
      <alignment horizontal="center" vertical="center"/>
    </xf>
    <xf numFmtId="0" fontId="16" fillId="0" borderId="5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0" fontId="39" fillId="0" borderId="0" xfId="1" applyFont="1" applyBorder="1" applyAlignment="1" applyProtection="1"/>
    <xf numFmtId="0" fontId="9" fillId="0" borderId="18" xfId="0" applyFont="1" applyBorder="1" applyProtection="1"/>
    <xf numFmtId="0" fontId="9" fillId="0" borderId="19" xfId="0" applyNumberFormat="1" applyFont="1" applyBorder="1" applyProtection="1"/>
    <xf numFmtId="0" fontId="0" fillId="0" borderId="0" xfId="0" applyProtection="1"/>
    <xf numFmtId="0" fontId="9" fillId="0" borderId="0" xfId="0" applyFont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14" fontId="7" fillId="0" borderId="0" xfId="0" applyNumberFormat="1" applyFont="1" applyAlignment="1" applyProtection="1">
      <alignment vertical="center"/>
    </xf>
    <xf numFmtId="4" fontId="7" fillId="0" borderId="0" xfId="0" applyNumberFormat="1" applyFont="1" applyAlignment="1" applyProtection="1">
      <alignment horizontal="right"/>
    </xf>
    <xf numFmtId="0" fontId="9" fillId="0" borderId="0" xfId="0" applyFont="1" applyFill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Fill="1" applyAlignment="1" applyProtection="1">
      <alignment horizontal="center" wrapText="1"/>
    </xf>
    <xf numFmtId="165" fontId="7" fillId="0" borderId="0" xfId="0" applyNumberFormat="1" applyFont="1" applyFill="1" applyAlignment="1" applyProtection="1">
      <alignment horizontal="center" vertical="center"/>
    </xf>
    <xf numFmtId="0" fontId="12" fillId="2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right"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left" vertical="center"/>
    </xf>
    <xf numFmtId="0" fontId="9" fillId="0" borderId="0" xfId="0" applyFont="1" applyProtection="1"/>
    <xf numFmtId="0" fontId="15" fillId="4" borderId="22" xfId="0" applyFont="1" applyFill="1" applyBorder="1" applyAlignment="1" applyProtection="1">
      <alignment horizontal="center" vertical="center" wrapText="1"/>
    </xf>
    <xf numFmtId="0" fontId="40" fillId="2" borderId="0" xfId="0" applyFont="1" applyFill="1" applyBorder="1" applyAlignment="1" applyProtection="1">
      <alignment horizontal="right"/>
    </xf>
    <xf numFmtId="0" fontId="9" fillId="2" borderId="7" xfId="0" applyFont="1" applyFill="1" applyBorder="1" applyAlignment="1" applyProtection="1">
      <alignment horizontal="center" vertical="center" wrapText="1"/>
    </xf>
    <xf numFmtId="0" fontId="46" fillId="2" borderId="0" xfId="0" applyFont="1" applyFill="1" applyBorder="1" applyAlignment="1" applyProtection="1"/>
    <xf numFmtId="0" fontId="45" fillId="0" borderId="0" xfId="0" applyFont="1" applyFill="1" applyAlignment="1" applyProtection="1">
      <alignment horizontal="left" vertical="center"/>
    </xf>
    <xf numFmtId="0" fontId="44" fillId="0" borderId="0" xfId="0" applyFont="1" applyFill="1" applyAlignment="1" applyProtection="1">
      <alignment horizontal="center" vertical="center"/>
    </xf>
    <xf numFmtId="0" fontId="46" fillId="2" borderId="0" xfId="0" applyFont="1" applyFill="1" applyAlignment="1" applyProtection="1">
      <alignment horizontal="left"/>
    </xf>
    <xf numFmtId="0" fontId="46" fillId="2" borderId="0" xfId="0" applyFont="1" applyFill="1" applyAlignment="1" applyProtection="1">
      <alignment horizontal="left" wrapText="1"/>
    </xf>
    <xf numFmtId="0" fontId="7" fillId="0" borderId="0" xfId="0" applyFont="1" applyAlignment="1" applyProtection="1">
      <alignment horizontal="left" wrapText="1"/>
    </xf>
    <xf numFmtId="0" fontId="7" fillId="3" borderId="0" xfId="0" applyFont="1" applyFill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43" fillId="2" borderId="7" xfId="0" applyFont="1" applyFill="1" applyBorder="1" applyAlignment="1" applyProtection="1">
      <alignment horizontal="center" vertical="center" wrapText="1"/>
    </xf>
    <xf numFmtId="0" fontId="43" fillId="3" borderId="23" xfId="0" applyFont="1" applyFill="1" applyBorder="1" applyAlignment="1" applyProtection="1">
      <alignment horizontal="left" vertical="center" wrapText="1"/>
      <protection locked="0"/>
    </xf>
    <xf numFmtId="0" fontId="43" fillId="3" borderId="24" xfId="0" applyFont="1" applyFill="1" applyBorder="1" applyAlignment="1" applyProtection="1">
      <alignment horizontal="left" vertical="center" wrapText="1"/>
      <protection locked="0"/>
    </xf>
    <xf numFmtId="0" fontId="43" fillId="3" borderId="12" xfId="0" applyFont="1" applyFill="1" applyBorder="1" applyAlignment="1" applyProtection="1">
      <alignment horizontal="left" vertical="center" wrapText="1"/>
      <protection locked="0"/>
    </xf>
    <xf numFmtId="0" fontId="7" fillId="5" borderId="0" xfId="0" applyFont="1" applyFill="1" applyAlignment="1" applyProtection="1">
      <alignment horizontal="center"/>
    </xf>
    <xf numFmtId="4" fontId="7" fillId="0" borderId="0" xfId="0" applyNumberFormat="1" applyFont="1" applyAlignment="1" applyProtection="1">
      <alignment horizontal="center"/>
    </xf>
    <xf numFmtId="0" fontId="7" fillId="0" borderId="0" xfId="0" quotePrefix="1" applyFont="1" applyAlignment="1" applyProtection="1">
      <alignment horizontal="center"/>
    </xf>
    <xf numFmtId="49" fontId="7" fillId="0" borderId="0" xfId="0" applyNumberFormat="1" applyFont="1" applyFill="1" applyAlignment="1" applyProtection="1">
      <alignment horizontal="center"/>
    </xf>
    <xf numFmtId="0" fontId="7" fillId="5" borderId="0" xfId="0" applyFont="1" applyFill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center" vertical="center" wrapText="1"/>
    </xf>
    <xf numFmtId="49" fontId="7" fillId="0" borderId="0" xfId="0" applyNumberFormat="1" applyFont="1" applyAlignment="1" applyProtection="1">
      <alignment horizontal="center"/>
    </xf>
    <xf numFmtId="167" fontId="14" fillId="2" borderId="25" xfId="0" applyNumberFormat="1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16" fillId="0" borderId="26" xfId="0" applyFont="1" applyFill="1" applyBorder="1" applyAlignment="1" applyProtection="1">
      <alignment horizontal="center" vertical="center" wrapText="1"/>
    </xf>
    <xf numFmtId="0" fontId="54" fillId="0" borderId="0" xfId="0" applyFont="1" applyAlignment="1" applyProtection="1">
      <alignment horizontal="left"/>
    </xf>
    <xf numFmtId="0" fontId="7" fillId="0" borderId="0" xfId="0" applyNumberFormat="1" applyFont="1" applyFill="1" applyAlignment="1" applyProtection="1">
      <alignment horizontal="center"/>
    </xf>
    <xf numFmtId="0" fontId="55" fillId="2" borderId="27" xfId="0" applyFont="1" applyFill="1" applyBorder="1" applyAlignment="1" applyProtection="1">
      <alignment horizontal="left" vertical="center"/>
    </xf>
    <xf numFmtId="0" fontId="55" fillId="2" borderId="0" xfId="0" applyFont="1" applyFill="1" applyBorder="1" applyAlignment="1" applyProtection="1">
      <alignment horizontal="center" vertical="center" wrapText="1"/>
    </xf>
    <xf numFmtId="0" fontId="55" fillId="2" borderId="15" xfId="0" applyFont="1" applyFill="1" applyBorder="1" applyAlignment="1" applyProtection="1">
      <alignment horizontal="center" vertical="center" wrapText="1"/>
    </xf>
    <xf numFmtId="0" fontId="55" fillId="2" borderId="0" xfId="0" applyFont="1" applyFill="1" applyAlignment="1" applyProtection="1">
      <alignment horizontal="left" vertical="center" wrapText="1"/>
    </xf>
    <xf numFmtId="0" fontId="55" fillId="2" borderId="0" xfId="0" applyFont="1" applyFill="1" applyBorder="1" applyAlignment="1" applyProtection="1">
      <alignment vertical="center"/>
    </xf>
    <xf numFmtId="0" fontId="55" fillId="2" borderId="0" xfId="0" applyFont="1" applyFill="1" applyAlignment="1" applyProtection="1">
      <alignment vertical="center"/>
    </xf>
    <xf numFmtId="0" fontId="55" fillId="2" borderId="0" xfId="0" applyFont="1" applyFill="1" applyAlignment="1" applyProtection="1">
      <alignment horizontal="center" vertical="center"/>
    </xf>
    <xf numFmtId="0" fontId="55" fillId="0" borderId="18" xfId="0" applyFont="1" applyBorder="1" applyAlignment="1" applyProtection="1">
      <alignment vertical="center"/>
    </xf>
    <xf numFmtId="0" fontId="55" fillId="0" borderId="19" xfId="0" applyNumberFormat="1" applyFont="1" applyBorder="1" applyAlignment="1" applyProtection="1">
      <alignment vertical="center"/>
    </xf>
    <xf numFmtId="0" fontId="7" fillId="2" borderId="0" xfId="0" applyFont="1" applyFill="1" applyBorder="1" applyAlignment="1" applyProtection="1"/>
    <xf numFmtId="0" fontId="37" fillId="2" borderId="0" xfId="0" applyFont="1" applyFill="1" applyBorder="1" applyAlignment="1" applyProtection="1">
      <alignment horizontal="center" vertical="top" wrapText="1"/>
    </xf>
    <xf numFmtId="0" fontId="16" fillId="0" borderId="6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center" vertical="center" wrapText="1"/>
    </xf>
    <xf numFmtId="0" fontId="42" fillId="0" borderId="28" xfId="0" applyFont="1" applyFill="1" applyBorder="1" applyAlignment="1" applyProtection="1">
      <alignment horizontal="center" vertical="center" wrapText="1"/>
    </xf>
    <xf numFmtId="0" fontId="42" fillId="0" borderId="29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center" wrapText="1"/>
    </xf>
    <xf numFmtId="0" fontId="40" fillId="2" borderId="0" xfId="0" applyFont="1" applyFill="1" applyBorder="1" applyAlignment="1" applyProtection="1">
      <alignment horizontal="right"/>
    </xf>
    <xf numFmtId="0" fontId="30" fillId="2" borderId="0" xfId="0" applyFont="1" applyFill="1" applyBorder="1" applyAlignment="1" applyProtection="1">
      <alignment horizontal="center"/>
    </xf>
    <xf numFmtId="0" fontId="30" fillId="0" borderId="0" xfId="0" applyFont="1" applyBorder="1" applyAlignment="1" applyProtection="1">
      <alignment horizontal="center"/>
    </xf>
    <xf numFmtId="0" fontId="37" fillId="2" borderId="27" xfId="0" applyFont="1" applyFill="1" applyBorder="1" applyAlignment="1" applyProtection="1">
      <alignment horizontal="center" vertical="center"/>
    </xf>
    <xf numFmtId="0" fontId="37" fillId="2" borderId="0" xfId="0" applyFont="1" applyFill="1" applyBorder="1" applyAlignment="1" applyProtection="1">
      <alignment horizontal="center" vertical="center"/>
    </xf>
    <xf numFmtId="0" fontId="49" fillId="2" borderId="27" xfId="0" applyFont="1" applyFill="1" applyBorder="1" applyAlignment="1" applyProtection="1">
      <alignment horizontal="left" vertical="center" wrapText="1"/>
    </xf>
    <xf numFmtId="0" fontId="49" fillId="2" borderId="0" xfId="0" applyFont="1" applyFill="1" applyBorder="1" applyAlignment="1" applyProtection="1">
      <alignment horizontal="left" vertical="center" wrapText="1"/>
    </xf>
    <xf numFmtId="0" fontId="49" fillId="2" borderId="15" xfId="0" applyFont="1" applyFill="1" applyBorder="1" applyAlignment="1" applyProtection="1">
      <alignment horizontal="left" vertical="center" wrapText="1"/>
    </xf>
    <xf numFmtId="0" fontId="10" fillId="3" borderId="11" xfId="0" applyFont="1" applyFill="1" applyBorder="1" applyAlignment="1" applyProtection="1">
      <alignment horizontal="center" vertical="top" wrapText="1"/>
    </xf>
    <xf numFmtId="0" fontId="10" fillId="3" borderId="10" xfId="0" applyFont="1" applyFill="1" applyBorder="1" applyAlignment="1" applyProtection="1">
      <alignment horizontal="center" vertical="top" wrapText="1"/>
    </xf>
    <xf numFmtId="0" fontId="42" fillId="0" borderId="30" xfId="0" applyFont="1" applyFill="1" applyBorder="1" applyAlignment="1" applyProtection="1">
      <alignment horizontal="center" vertical="center" wrapText="1"/>
    </xf>
    <xf numFmtId="0" fontId="42" fillId="0" borderId="31" xfId="0" applyFont="1" applyFill="1" applyBorder="1" applyAlignment="1" applyProtection="1">
      <alignment horizontal="center" vertical="center" wrapText="1"/>
    </xf>
    <xf numFmtId="0" fontId="19" fillId="0" borderId="27" xfId="1" applyFont="1" applyBorder="1" applyAlignment="1" applyProtection="1">
      <alignment horizontal="center"/>
    </xf>
    <xf numFmtId="0" fontId="19" fillId="0" borderId="0" xfId="1" applyFont="1" applyBorder="1" applyAlignment="1" applyProtection="1">
      <alignment horizontal="center"/>
    </xf>
    <xf numFmtId="0" fontId="4" fillId="0" borderId="0" xfId="0" applyFont="1" applyBorder="1" applyAlignment="1">
      <alignment horizontal="center"/>
    </xf>
    <xf numFmtId="0" fontId="19" fillId="0" borderId="15" xfId="1" applyFont="1" applyBorder="1" applyAlignment="1" applyProtection="1">
      <alignment horizontal="center"/>
    </xf>
    <xf numFmtId="0" fontId="35" fillId="2" borderId="0" xfId="0" applyFont="1" applyFill="1" applyBorder="1" applyAlignment="1" applyProtection="1">
      <alignment horizontal="center" vertical="center" wrapText="1"/>
    </xf>
    <xf numFmtId="0" fontId="41" fillId="2" borderId="23" xfId="1" applyFont="1" applyFill="1" applyBorder="1" applyAlignment="1" applyProtection="1">
      <alignment horizontal="left"/>
      <protection locked="0"/>
    </xf>
    <xf numFmtId="0" fontId="41" fillId="2" borderId="24" xfId="1" applyFont="1" applyFill="1" applyBorder="1" applyAlignment="1" applyProtection="1">
      <alignment horizontal="left"/>
      <protection locked="0"/>
    </xf>
    <xf numFmtId="0" fontId="47" fillId="2" borderId="27" xfId="0" applyFont="1" applyFill="1" applyBorder="1" applyAlignment="1" applyProtection="1">
      <alignment horizontal="center" vertical="top" wrapText="1"/>
    </xf>
    <xf numFmtId="0" fontId="47" fillId="2" borderId="0" xfId="0" applyFont="1" applyFill="1" applyBorder="1" applyAlignment="1" applyProtection="1">
      <alignment horizontal="center" vertical="top" wrapText="1"/>
    </xf>
    <xf numFmtId="0" fontId="47" fillId="2" borderId="15" xfId="0" applyFont="1" applyFill="1" applyBorder="1" applyAlignment="1" applyProtection="1">
      <alignment horizontal="center" vertical="top" wrapText="1"/>
    </xf>
    <xf numFmtId="0" fontId="4" fillId="0" borderId="2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3" fillId="3" borderId="27" xfId="0" applyFont="1" applyFill="1" applyBorder="1" applyAlignment="1" applyProtection="1">
      <alignment horizontal="left" vertical="top" wrapText="1"/>
      <protection locked="0"/>
    </xf>
    <xf numFmtId="0" fontId="43" fillId="3" borderId="0" xfId="0" applyFont="1" applyFill="1" applyBorder="1" applyAlignment="1" applyProtection="1">
      <alignment horizontal="left" vertical="top" wrapText="1"/>
      <protection locked="0"/>
    </xf>
    <xf numFmtId="0" fontId="43" fillId="3" borderId="15" xfId="0" applyFont="1" applyFill="1" applyBorder="1" applyAlignment="1" applyProtection="1">
      <alignment horizontal="left" vertical="top" wrapText="1"/>
      <protection locked="0"/>
    </xf>
    <xf numFmtId="0" fontId="43" fillId="3" borderId="27" xfId="0" applyFont="1" applyFill="1" applyBorder="1" applyAlignment="1" applyProtection="1">
      <alignment horizontal="left" vertical="center" wrapText="1"/>
      <protection locked="0"/>
    </xf>
    <xf numFmtId="0" fontId="43" fillId="3" borderId="0" xfId="0" applyFont="1" applyFill="1" applyBorder="1" applyAlignment="1" applyProtection="1">
      <alignment horizontal="left" vertical="center" wrapText="1"/>
      <protection locked="0"/>
    </xf>
    <xf numFmtId="0" fontId="43" fillId="3" borderId="15" xfId="0" applyFont="1" applyFill="1" applyBorder="1" applyAlignment="1" applyProtection="1">
      <alignment horizontal="left" vertical="center" wrapText="1"/>
      <protection locked="0"/>
    </xf>
    <xf numFmtId="0" fontId="10" fillId="3" borderId="27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3" borderId="15" xfId="0" applyFont="1" applyFill="1" applyBorder="1" applyAlignment="1" applyProtection="1">
      <alignment horizontal="left" vertical="center"/>
      <protection locked="0"/>
    </xf>
    <xf numFmtId="0" fontId="54" fillId="3" borderId="27" xfId="0" applyFont="1" applyFill="1" applyBorder="1" applyAlignment="1" applyProtection="1">
      <alignment horizontal="left" vertical="center"/>
      <protection locked="0"/>
    </xf>
    <xf numFmtId="0" fontId="54" fillId="3" borderId="0" xfId="0" applyFont="1" applyFill="1" applyBorder="1" applyAlignment="1" applyProtection="1">
      <alignment horizontal="left" vertical="center"/>
      <protection locked="0"/>
    </xf>
    <xf numFmtId="0" fontId="54" fillId="3" borderId="15" xfId="0" applyFont="1" applyFill="1" applyBorder="1" applyAlignment="1" applyProtection="1">
      <alignment horizontal="left" vertical="center"/>
      <protection locked="0"/>
    </xf>
    <xf numFmtId="0" fontId="25" fillId="3" borderId="14" xfId="0" applyFont="1" applyFill="1" applyBorder="1" applyAlignment="1" applyProtection="1">
      <alignment horizontal="center" vertical="center" wrapText="1"/>
      <protection locked="0"/>
    </xf>
    <xf numFmtId="0" fontId="25" fillId="3" borderId="10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49" fontId="10" fillId="3" borderId="7" xfId="0" applyNumberFormat="1" applyFont="1" applyFill="1" applyBorder="1" applyAlignment="1" applyProtection="1">
      <alignment horizontal="center" vertical="center"/>
      <protection locked="0"/>
    </xf>
    <xf numFmtId="49" fontId="10" fillId="3" borderId="9" xfId="0" applyNumberFormat="1" applyFont="1" applyFill="1" applyBorder="1" applyAlignment="1" applyProtection="1">
      <alignment horizontal="center" vertical="center"/>
      <protection locked="0"/>
    </xf>
    <xf numFmtId="0" fontId="52" fillId="0" borderId="7" xfId="0" applyFont="1" applyFill="1" applyBorder="1" applyAlignment="1" applyProtection="1">
      <alignment horizontal="center" vertical="center" wrapText="1"/>
    </xf>
    <xf numFmtId="0" fontId="52" fillId="0" borderId="9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15" fillId="4" borderId="21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49" fontId="10" fillId="3" borderId="25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9" fillId="3" borderId="24" xfId="0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25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3" borderId="27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/>
    </xf>
    <xf numFmtId="0" fontId="55" fillId="0" borderId="7" xfId="0" applyFont="1" applyFill="1" applyBorder="1" applyAlignment="1" applyProtection="1">
      <alignment horizontal="center" vertical="center"/>
    </xf>
    <xf numFmtId="0" fontId="55" fillId="0" borderId="9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 wrapText="1"/>
    </xf>
    <xf numFmtId="0" fontId="18" fillId="2" borderId="0" xfId="0" applyFont="1" applyFill="1" applyAlignment="1" applyProtection="1">
      <alignment horizontal="center" vertical="center" wrapText="1"/>
    </xf>
    <xf numFmtId="0" fontId="18" fillId="2" borderId="24" xfId="0" applyFont="1" applyFill="1" applyBorder="1" applyAlignment="1" applyProtection="1">
      <alignment horizontal="center" vertical="center" wrapText="1"/>
    </xf>
    <xf numFmtId="0" fontId="22" fillId="2" borderId="27" xfId="0" applyFont="1" applyFill="1" applyBorder="1" applyAlignment="1" applyProtection="1">
      <alignment horizontal="center" wrapText="1"/>
    </xf>
    <xf numFmtId="0" fontId="22" fillId="2" borderId="0" xfId="0" applyFont="1" applyFill="1" applyBorder="1" applyAlignment="1" applyProtection="1">
      <alignment horizontal="center" wrapText="1"/>
    </xf>
    <xf numFmtId="0" fontId="22" fillId="2" borderId="15" xfId="0" applyFont="1" applyFill="1" applyBorder="1" applyAlignment="1" applyProtection="1">
      <alignment horizontal="center" wrapText="1"/>
    </xf>
    <xf numFmtId="0" fontId="22" fillId="2" borderId="23" xfId="0" applyFont="1" applyFill="1" applyBorder="1" applyAlignment="1" applyProtection="1">
      <alignment horizontal="center" wrapText="1"/>
    </xf>
    <xf numFmtId="0" fontId="22" fillId="2" borderId="24" xfId="0" applyFont="1" applyFill="1" applyBorder="1" applyAlignment="1" applyProtection="1">
      <alignment horizontal="center" wrapText="1"/>
    </xf>
    <xf numFmtId="0" fontId="22" fillId="2" borderId="12" xfId="0" applyFont="1" applyFill="1" applyBorder="1" applyAlignment="1" applyProtection="1">
      <alignment horizontal="center" wrapText="1"/>
    </xf>
    <xf numFmtId="0" fontId="10" fillId="3" borderId="27" xfId="0" applyFont="1" applyFill="1" applyBorder="1" applyAlignment="1" applyProtection="1">
      <alignment horizontal="left" vertical="top" wrapText="1"/>
      <protection locked="0"/>
    </xf>
    <xf numFmtId="0" fontId="10" fillId="3" borderId="0" xfId="0" applyFont="1" applyFill="1" applyBorder="1" applyAlignment="1" applyProtection="1">
      <alignment horizontal="left" vertical="top" wrapText="1"/>
      <protection locked="0"/>
    </xf>
    <xf numFmtId="0" fontId="10" fillId="3" borderId="15" xfId="0" applyFont="1" applyFill="1" applyBorder="1" applyAlignment="1" applyProtection="1">
      <alignment horizontal="left" vertical="top" wrapText="1"/>
      <protection locked="0"/>
    </xf>
    <xf numFmtId="14" fontId="26" fillId="3" borderId="7" xfId="0" applyNumberFormat="1" applyFont="1" applyFill="1" applyBorder="1" applyAlignment="1" applyProtection="1">
      <alignment horizontal="center" vertical="center" wrapText="1"/>
      <protection locked="0"/>
    </xf>
    <xf numFmtId="14" fontId="26" fillId="3" borderId="25" xfId="0" applyNumberFormat="1" applyFont="1" applyFill="1" applyBorder="1" applyAlignment="1" applyProtection="1">
      <alignment horizontal="center" vertical="center" wrapText="1"/>
      <protection locked="0"/>
    </xf>
    <xf numFmtId="14" fontId="26" fillId="3" borderId="9" xfId="0" applyNumberFormat="1" applyFont="1" applyFill="1" applyBorder="1" applyAlignment="1" applyProtection="1">
      <alignment horizontal="center" vertical="center" wrapText="1"/>
      <protection locked="0"/>
    </xf>
    <xf numFmtId="14" fontId="26" fillId="3" borderId="14" xfId="0" applyNumberFormat="1" applyFont="1" applyFill="1" applyBorder="1" applyAlignment="1" applyProtection="1">
      <alignment horizontal="center" vertical="center" wrapText="1"/>
      <protection locked="0"/>
    </xf>
    <xf numFmtId="14" fontId="26" fillId="3" borderId="11" xfId="0" applyNumberFormat="1" applyFont="1" applyFill="1" applyBorder="1" applyAlignment="1" applyProtection="1">
      <alignment horizontal="center" vertical="center" wrapText="1"/>
      <protection locked="0"/>
    </xf>
    <xf numFmtId="14" fontId="26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25" xfId="0" applyFont="1" applyFill="1" applyBorder="1" applyAlignment="1" applyProtection="1">
      <alignment horizontal="left" vertical="center" wrapText="1"/>
    </xf>
    <xf numFmtId="0" fontId="14" fillId="2" borderId="9" xfId="0" applyFont="1" applyFill="1" applyBorder="1" applyAlignment="1" applyProtection="1">
      <alignment horizontal="left" vertical="center" wrapText="1"/>
    </xf>
  </cellXfs>
  <cellStyles count="2">
    <cellStyle name="Lien hypertexte" xfId="1" builtinId="8"/>
    <cellStyle name="Normal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border>
        <left style="thin">
          <color indexed="64"/>
        </left>
        <right/>
        <top style="thin">
          <color indexed="64"/>
        </top>
        <bottom/>
      </border>
    </dxf>
    <dxf>
      <border>
        <bottom style="thin">
          <color indexed="64"/>
        </bottom>
      </border>
    </dxf>
    <dxf>
      <fill>
        <patternFill patternType="none">
          <bgColor indexed="65"/>
        </patternFill>
      </fill>
      <border>
        <left/>
        <bottom/>
      </border>
    </dxf>
    <dxf>
      <fill>
        <patternFill>
          <bgColor indexed="8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border>
        <top style="thin">
          <color indexed="64"/>
        </top>
      </border>
    </dxf>
    <dxf>
      <border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dcsea-rd2.charge-appro.fct@intradef.gouv.fr" TargetMode="External"/><Relationship Id="rId2" Type="http://schemas.openxmlformats.org/officeDocument/2006/relationships/hyperlink" Target="mailto:sea.delpia.dema_toulon435389.grp@intradef.gouv.fr" TargetMode="External"/><Relationship Id="rId1" Type="http://schemas.openxmlformats.org/officeDocument/2006/relationships/image" Target="../media/image1.png"/><Relationship Id="rId4" Type="http://schemas.openxmlformats.org/officeDocument/2006/relationships/hyperlink" Target="mailto:%20ipde-cre-bouy.cmi.fct@intradef.gouv.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9</xdr:row>
      <xdr:rowOff>76200</xdr:rowOff>
    </xdr:from>
    <xdr:to>
      <xdr:col>4</xdr:col>
      <xdr:colOff>457200</xdr:colOff>
      <xdr:row>9</xdr:row>
      <xdr:rowOff>276225</xdr:rowOff>
    </xdr:to>
    <xdr:sp macro="" textlink="">
      <xdr:nvSpPr>
        <xdr:cNvPr id="7612" name="Text Box 444"/>
        <xdr:cNvSpPr txBox="1">
          <a:spLocks noChangeArrowheads="1"/>
        </xdr:cNvSpPr>
      </xdr:nvSpPr>
      <xdr:spPr bwMode="auto">
        <a:xfrm>
          <a:off x="3409950" y="2266950"/>
          <a:ext cx="2667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du</a:t>
          </a:r>
          <a:endParaRPr lang="fr-FR"/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1</xdr:col>
      <xdr:colOff>180975</xdr:colOff>
      <xdr:row>3</xdr:row>
      <xdr:rowOff>95250</xdr:rowOff>
    </xdr:to>
    <xdr:pic>
      <xdr:nvPicPr>
        <xdr:cNvPr id="14066" name="Picture 520" descr="LOGO SEA sans tex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1104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497</xdr:row>
      <xdr:rowOff>57150</xdr:rowOff>
    </xdr:from>
    <xdr:to>
      <xdr:col>9</xdr:col>
      <xdr:colOff>2190750</xdr:colOff>
      <xdr:row>528</xdr:row>
      <xdr:rowOff>9525</xdr:rowOff>
    </xdr:to>
    <xdr:grpSp>
      <xdr:nvGrpSpPr>
        <xdr:cNvPr id="14067" name="Groupe 64"/>
        <xdr:cNvGrpSpPr>
          <a:grpSpLocks/>
        </xdr:cNvGrpSpPr>
      </xdr:nvGrpSpPr>
      <xdr:grpSpPr bwMode="auto">
        <a:xfrm>
          <a:off x="0" y="11420475"/>
          <a:ext cx="9639300" cy="4676775"/>
          <a:chOff x="107950" y="346075"/>
          <a:chExt cx="9081279" cy="4678362"/>
        </a:xfrm>
      </xdr:grpSpPr>
      <xdr:cxnSp macro="">
        <xdr:nvCxnSpPr>
          <xdr:cNvPr id="146" name="Connecteur droit avec flèche 145"/>
          <xdr:cNvCxnSpPr>
            <a:stCxn id="179" idx="2"/>
            <a:endCxn id="186" idx="0"/>
          </xdr:cNvCxnSpPr>
        </xdr:nvCxnSpPr>
        <xdr:spPr>
          <a:xfrm>
            <a:off x="1615515" y="1851536"/>
            <a:ext cx="4486" cy="2515453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7" name="Connecteur droit avec flèche 146"/>
          <xdr:cNvCxnSpPr>
            <a:stCxn id="178" idx="2"/>
            <a:endCxn id="185" idx="0"/>
          </xdr:cNvCxnSpPr>
        </xdr:nvCxnSpPr>
        <xdr:spPr>
          <a:xfrm>
            <a:off x="7645771" y="1842007"/>
            <a:ext cx="8974" cy="2524982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grpSp>
        <xdr:nvGrpSpPr>
          <xdr:cNvPr id="14074" name="Groupe 71"/>
          <xdr:cNvGrpSpPr>
            <a:grpSpLocks/>
          </xdr:cNvGrpSpPr>
        </xdr:nvGrpSpPr>
        <xdr:grpSpPr bwMode="auto">
          <a:xfrm>
            <a:off x="107950" y="346075"/>
            <a:ext cx="9081279" cy="4678362"/>
            <a:chOff x="107505" y="345627"/>
            <a:chExt cx="9082186" cy="4678102"/>
          </a:xfrm>
        </xdr:grpSpPr>
        <xdr:sp macro="" textlink="">
          <xdr:nvSpPr>
            <xdr:cNvPr id="177" name="Rectangle à coins arrondis 176"/>
            <xdr:cNvSpPr/>
          </xdr:nvSpPr>
          <xdr:spPr>
            <a:xfrm>
              <a:off x="3778073" y="345627"/>
              <a:ext cx="1785924" cy="438274"/>
            </a:xfrm>
            <a:prstGeom prst="roundRect">
              <a:avLst/>
            </a:prstGeom>
            <a:solidFill>
              <a:srgbClr val="FFFF00"/>
            </a:solidFill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anchor="ctr"/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fontAlgn="auto">
                <a:spcBef>
                  <a:spcPts val="0"/>
                </a:spcBef>
                <a:spcAft>
                  <a:spcPts val="0"/>
                </a:spcAft>
                <a:defRPr/>
              </a:pPr>
              <a:r>
                <a:rPr lang="fr-FR" sz="1000">
                  <a:solidFill>
                    <a:schemeClr val="tx1"/>
                  </a:solidFill>
                  <a:latin typeface="Arial" panose="020B0604020202020204" pitchFamily="34" charset="0"/>
                </a:rPr>
                <a:t>Bon de commande complété</a:t>
              </a:r>
            </a:p>
          </xdr:txBody>
        </xdr:sp>
        <xdr:sp macro="" textlink="">
          <xdr:nvSpPr>
            <xdr:cNvPr id="178" name="Organigramme : Décision 177"/>
            <xdr:cNvSpPr/>
          </xdr:nvSpPr>
          <xdr:spPr>
            <a:xfrm>
              <a:off x="6290930" y="1193593"/>
              <a:ext cx="2710297" cy="647884"/>
            </a:xfrm>
            <a:prstGeom prst="flowChartDecision">
              <a:avLst/>
            </a:prstGeom>
            <a:solidFill>
              <a:schemeClr val="bg1">
                <a:lumMod val="85000"/>
              </a:schemeClr>
            </a:solidFill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anchor="ctr"/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fontAlgn="auto">
                <a:spcBef>
                  <a:spcPts val="0"/>
                </a:spcBef>
                <a:spcAft>
                  <a:spcPts val="0"/>
                </a:spcAft>
                <a:defRPr/>
              </a:pPr>
              <a:r>
                <a:rPr lang="fr-FR" sz="1000">
                  <a:solidFill>
                    <a:schemeClr val="tx1"/>
                  </a:solidFill>
                  <a:latin typeface="Arial" panose="020B0604020202020204" pitchFamily="34" charset="0"/>
                </a:rPr>
                <a:t>Client appartenant au GSBdD Toulon</a:t>
              </a:r>
            </a:p>
          </xdr:txBody>
        </xdr:sp>
        <xdr:sp macro="" textlink="">
          <xdr:nvSpPr>
            <xdr:cNvPr id="179" name="Organigramme : Décision 178"/>
            <xdr:cNvSpPr/>
          </xdr:nvSpPr>
          <xdr:spPr>
            <a:xfrm>
              <a:off x="215200" y="1193593"/>
              <a:ext cx="2800042" cy="657411"/>
            </a:xfrm>
            <a:prstGeom prst="flowChartDecision">
              <a:avLst/>
            </a:prstGeom>
            <a:solidFill>
              <a:schemeClr val="bg1">
                <a:lumMod val="85000"/>
              </a:schemeClr>
            </a:solidFill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anchor="ctr"/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fontAlgn="auto">
                <a:lnSpc>
                  <a:spcPts val="700"/>
                </a:lnSpc>
                <a:spcBef>
                  <a:spcPts val="0"/>
                </a:spcBef>
                <a:spcAft>
                  <a:spcPts val="0"/>
                </a:spcAft>
                <a:defRPr/>
              </a:pPr>
              <a:r>
                <a:rPr lang="fr-FR" sz="1000" b="1" u="sng">
                  <a:solidFill>
                    <a:schemeClr val="tx1"/>
                  </a:solidFill>
                  <a:latin typeface="Arial" panose="020B0604020202020204" pitchFamily="34" charset="0"/>
                </a:rPr>
                <a:t>Client </a:t>
              </a:r>
            </a:p>
            <a:p>
              <a:pPr algn="ctr" fontAlgn="auto">
                <a:lnSpc>
                  <a:spcPts val="900"/>
                </a:lnSpc>
                <a:spcBef>
                  <a:spcPts val="0"/>
                </a:spcBef>
                <a:spcAft>
                  <a:spcPts val="0"/>
                </a:spcAft>
                <a:defRPr/>
              </a:pPr>
              <a:r>
                <a:rPr lang="fr-FR" sz="1000">
                  <a:solidFill>
                    <a:schemeClr val="tx1"/>
                  </a:solidFill>
                  <a:latin typeface="Arial" panose="020B0604020202020204" pitchFamily="34" charset="0"/>
                </a:rPr>
                <a:t>(lié par convention avec le SEA)</a:t>
              </a:r>
            </a:p>
          </xdr:txBody>
        </xdr:sp>
        <xdr:sp macro="" textlink="">
          <xdr:nvSpPr>
            <xdr:cNvPr id="185" name="Rectangle à coins arrondis 184">
              <a:hlinkClick xmlns:r="http://schemas.openxmlformats.org/officeDocument/2006/relationships" r:id="rId2"/>
            </xdr:cNvPr>
            <xdr:cNvSpPr/>
          </xdr:nvSpPr>
          <xdr:spPr>
            <a:xfrm>
              <a:off x="6111440" y="4366318"/>
              <a:ext cx="3078251" cy="657411"/>
            </a:xfrm>
            <a:prstGeom prst="roundRect">
              <a:avLst/>
            </a:prstGeom>
            <a:solidFill>
              <a:schemeClr val="tx2">
                <a:lumMod val="60000"/>
                <a:lumOff val="40000"/>
              </a:schemeClr>
            </a:solidFill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anchor="ctr"/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fontAlgn="auto">
                <a:lnSpc>
                  <a:spcPts val="1900"/>
                </a:lnSpc>
                <a:spcBef>
                  <a:spcPts val="0"/>
                </a:spcBef>
                <a:spcAft>
                  <a:spcPts val="600"/>
                </a:spcAft>
                <a:defRPr/>
              </a:pPr>
              <a:r>
                <a:rPr lang="fr-FR" sz="900" u="sng">
                  <a:solidFill>
                    <a:schemeClr val="tx1"/>
                  </a:solidFill>
                  <a:latin typeface="Arial" panose="020B0604020202020204" pitchFamily="34" charset="0"/>
                </a:rPr>
                <a:t>Destinataire de la commande : DEMa de TOULON</a:t>
              </a:r>
              <a:endParaRPr lang="fr-FR" sz="900">
                <a:solidFill>
                  <a:schemeClr val="tx1"/>
                </a:solidFill>
                <a:latin typeface="Arial" panose="020B0604020202020204" pitchFamily="34" charset="0"/>
              </a:endParaRPr>
            </a:p>
            <a:p>
              <a:pPr fontAlgn="auto">
                <a:lnSpc>
                  <a:spcPts val="700"/>
                </a:lnSpc>
                <a:spcBef>
                  <a:spcPts val="0"/>
                </a:spcBef>
                <a:spcAft>
                  <a:spcPts val="0"/>
                </a:spcAft>
                <a:defRPr/>
              </a:pPr>
              <a:r>
                <a:rPr lang="fr-FR" sz="900">
                  <a:solidFill>
                    <a:schemeClr val="tx1"/>
                  </a:solidFill>
                  <a:latin typeface="Arial" panose="020B0604020202020204" pitchFamily="34" charset="0"/>
                </a:rPr>
                <a:t>Mail : </a:t>
              </a:r>
              <a:r>
                <a:rPr lang="fr-FR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sea.delpia.dema_toulon-435389.grp@intradef.gouv.fr</a:t>
              </a:r>
            </a:p>
          </xdr:txBody>
        </xdr:sp>
        <xdr:sp macro="" textlink="">
          <xdr:nvSpPr>
            <xdr:cNvPr id="186" name="Rectangle à coins arrondis 185">
              <a:hlinkClick xmlns:r="http://schemas.openxmlformats.org/officeDocument/2006/relationships" r:id="rId3"/>
            </xdr:cNvPr>
            <xdr:cNvSpPr/>
          </xdr:nvSpPr>
          <xdr:spPr>
            <a:xfrm>
              <a:off x="107505" y="4366318"/>
              <a:ext cx="3024404" cy="647884"/>
            </a:xfrm>
            <a:prstGeom prst="roundRect">
              <a:avLst/>
            </a:prstGeom>
            <a:solidFill>
              <a:schemeClr val="tx2">
                <a:lumMod val="60000"/>
                <a:lumOff val="40000"/>
              </a:schemeClr>
            </a:solidFill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anchor="ctr"/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fontAlgn="auto">
                <a:lnSpc>
                  <a:spcPts val="1900"/>
                </a:lnSpc>
                <a:spcBef>
                  <a:spcPts val="0"/>
                </a:spcBef>
                <a:spcAft>
                  <a:spcPts val="600"/>
                </a:spcAft>
                <a:defRPr/>
              </a:pPr>
              <a:r>
                <a:rPr lang="fr-FR" sz="900" u="sng">
                  <a:solidFill>
                    <a:schemeClr val="tx1"/>
                  </a:solidFill>
                  <a:latin typeface="Arial" panose="020B0604020202020204" pitchFamily="34" charset="0"/>
                </a:rPr>
                <a:t>Destinataire de la commande : DCSEA/SDO/SDO2/RD2</a:t>
              </a:r>
            </a:p>
            <a:p>
              <a:pPr algn="ctr" fontAlgn="auto">
                <a:lnSpc>
                  <a:spcPts val="700"/>
                </a:lnSpc>
                <a:spcBef>
                  <a:spcPts val="0"/>
                </a:spcBef>
                <a:spcAft>
                  <a:spcPts val="0"/>
                </a:spcAft>
                <a:defRPr/>
              </a:pPr>
              <a:r>
                <a:rPr lang="fr-FR" sz="900">
                  <a:solidFill>
                    <a:schemeClr val="tx1"/>
                  </a:solidFill>
                  <a:latin typeface="Arial" panose="020B0604020202020204" pitchFamily="34" charset="0"/>
                </a:rPr>
                <a:t>Mail : dcsea-rd2-commande-ipde.resp.fct@intradef.gouv.fr</a:t>
              </a:r>
            </a:p>
          </xdr:txBody>
        </xdr:sp>
        <xdr:cxnSp macro="">
          <xdr:nvCxnSpPr>
            <xdr:cNvPr id="187" name="Connecteur en angle 186"/>
            <xdr:cNvCxnSpPr>
              <a:stCxn id="177" idx="2"/>
              <a:endCxn id="179" idx="0"/>
            </xdr:cNvCxnSpPr>
          </xdr:nvCxnSpPr>
          <xdr:spPr>
            <a:xfrm rot="5400000">
              <a:off x="2938283" y="-539161"/>
              <a:ext cx="409691" cy="3055815"/>
            </a:xfrm>
            <a:prstGeom prst="bentConnector3">
              <a:avLst/>
            </a:prstGeom>
            <a:ln>
              <a:solidFill>
                <a:schemeClr val="tx1"/>
              </a:solidFill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51" name="Connecteur en angle 150"/>
          <xdr:cNvCxnSpPr>
            <a:stCxn id="177" idx="2"/>
            <a:endCxn id="178" idx="0"/>
          </xdr:cNvCxnSpPr>
        </xdr:nvCxnSpPr>
        <xdr:spPr>
          <a:xfrm rot="16200000" flipH="1">
            <a:off x="5953541" y="-498143"/>
            <a:ext cx="409714" cy="2974746"/>
          </a:xfrm>
          <a:prstGeom prst="bentConnector3">
            <a:avLst/>
          </a:prstGeom>
          <a:ln w="9525">
            <a:tailEnd type="arrow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561975</xdr:colOff>
      <xdr:row>507</xdr:row>
      <xdr:rowOff>30956</xdr:rowOff>
    </xdr:from>
    <xdr:to>
      <xdr:col>5</xdr:col>
      <xdr:colOff>566737</xdr:colOff>
      <xdr:row>523</xdr:row>
      <xdr:rowOff>107156</xdr:rowOff>
    </xdr:to>
    <xdr:cxnSp macro="">
      <xdr:nvCxnSpPr>
        <xdr:cNvPr id="15" name="Connecteur droit avec flèche 14"/>
        <xdr:cNvCxnSpPr>
          <a:stCxn id="16" idx="2"/>
        </xdr:cNvCxnSpPr>
      </xdr:nvCxnSpPr>
      <xdr:spPr bwMode="auto">
        <a:xfrm>
          <a:off x="4810125" y="12918281"/>
          <a:ext cx="4762" cy="25146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502</xdr:row>
      <xdr:rowOff>135731</xdr:rowOff>
    </xdr:from>
    <xdr:to>
      <xdr:col>7</xdr:col>
      <xdr:colOff>142875</xdr:colOff>
      <xdr:row>507</xdr:row>
      <xdr:rowOff>30956</xdr:rowOff>
    </xdr:to>
    <xdr:sp macro="" textlink="">
      <xdr:nvSpPr>
        <xdr:cNvPr id="16" name="Organigramme : Décision 15"/>
        <xdr:cNvSpPr/>
      </xdr:nvSpPr>
      <xdr:spPr bwMode="auto">
        <a:xfrm>
          <a:off x="3324225" y="12261056"/>
          <a:ext cx="2971800" cy="657225"/>
        </a:xfrm>
        <a:prstGeom prst="flowChartDecision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fr-F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lnSpc>
              <a:spcPts val="700"/>
            </a:lnSpc>
            <a:spcBef>
              <a:spcPts val="0"/>
            </a:spcBef>
            <a:spcAft>
              <a:spcPts val="0"/>
            </a:spcAft>
            <a:defRPr/>
          </a:pPr>
          <a:endParaRPr lang="fr-FR" sz="1000" b="1" u="sng">
            <a:solidFill>
              <a:schemeClr val="tx1"/>
            </a:solidFill>
            <a:latin typeface="Arial" panose="020B0604020202020204" pitchFamily="34" charset="0"/>
          </a:endParaRPr>
        </a:p>
        <a:p>
          <a:pPr algn="ctr" fontAlgn="auto">
            <a:lnSpc>
              <a:spcPts val="900"/>
            </a:lnSpc>
            <a:spcBef>
              <a:spcPts val="0"/>
            </a:spcBef>
            <a:spcAft>
              <a:spcPts val="0"/>
            </a:spcAft>
            <a:defRPr/>
          </a:pPr>
          <a:r>
            <a:rPr lang="fr-FR" sz="1000">
              <a:solidFill>
                <a:schemeClr val="tx1"/>
              </a:solidFill>
              <a:latin typeface="Arial" panose="020B0604020202020204" pitchFamily="34" charset="0"/>
            </a:rPr>
            <a:t>Protocole SAELSI</a:t>
          </a:r>
        </a:p>
        <a:p>
          <a:pPr algn="ctr" fontAlgn="auto">
            <a:lnSpc>
              <a:spcPts val="900"/>
            </a:lnSpc>
            <a:spcBef>
              <a:spcPts val="0"/>
            </a:spcBef>
            <a:spcAft>
              <a:spcPts val="0"/>
            </a:spcAft>
            <a:defRPr/>
          </a:pPr>
          <a:r>
            <a:rPr lang="fr-FR" sz="1000">
              <a:solidFill>
                <a:schemeClr val="tx1"/>
              </a:solidFill>
              <a:latin typeface="Arial" panose="020B0604020202020204" pitchFamily="34" charset="0"/>
            </a:rPr>
            <a:t>(Police)</a:t>
          </a:r>
        </a:p>
      </xdr:txBody>
    </xdr:sp>
    <xdr:clientData/>
  </xdr:twoCellAnchor>
  <xdr:twoCellAnchor>
    <xdr:from>
      <xdr:col>4</xdr:col>
      <xdr:colOff>285750</xdr:colOff>
      <xdr:row>523</xdr:row>
      <xdr:rowOff>123825</xdr:rowOff>
    </xdr:from>
    <xdr:to>
      <xdr:col>7</xdr:col>
      <xdr:colOff>171450</xdr:colOff>
      <xdr:row>528</xdr:row>
      <xdr:rowOff>0</xdr:rowOff>
    </xdr:to>
    <xdr:sp macro="" textlink="">
      <xdr:nvSpPr>
        <xdr:cNvPr id="2" name="Rectangle à coins arrondis 1"/>
        <xdr:cNvSpPr/>
      </xdr:nvSpPr>
      <xdr:spPr>
        <a:xfrm>
          <a:off x="3286125" y="15449550"/>
          <a:ext cx="3038475" cy="638175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381000</xdr:colOff>
      <xdr:row>524</xdr:row>
      <xdr:rowOff>47625</xdr:rowOff>
    </xdr:from>
    <xdr:to>
      <xdr:col>7</xdr:col>
      <xdr:colOff>114300</xdr:colOff>
      <xdr:row>527</xdr:row>
      <xdr:rowOff>104775</xdr:rowOff>
    </xdr:to>
    <xdr:sp macro="" textlink="">
      <xdr:nvSpPr>
        <xdr:cNvPr id="3" name="ZoneTexte 2">
          <a:hlinkClick xmlns:r="http://schemas.openxmlformats.org/officeDocument/2006/relationships" r:id="rId4"/>
        </xdr:cNvPr>
        <xdr:cNvSpPr txBox="1"/>
      </xdr:nvSpPr>
      <xdr:spPr>
        <a:xfrm>
          <a:off x="3381375" y="15525750"/>
          <a:ext cx="28860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spcAft>
              <a:spcPts val="600"/>
            </a:spcAft>
          </a:pPr>
          <a:r>
            <a:rPr lang="fr-FR" sz="1100" u="sng"/>
            <a:t>Destinataire de la commande : CRE de Bouy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Mail : ipde-cre-bouy.cmi.fct@intradef.gouv.fr </a:t>
          </a:r>
          <a:endParaRPr lang="fr-FR" sz="1100">
            <a:effectLst/>
          </a:endParaRPr>
        </a:p>
        <a:p>
          <a:pPr algn="ctr"/>
          <a:endParaRPr lang="fr-FR" sz="1100" u="sng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ttp://www.essences.defense.gouv.fr/spip/spip.php?rubrique187&amp;subject=Bon%20de%20commande%20IP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IR593"/>
  <sheetViews>
    <sheetView showGridLines="0" showZeros="0" tabSelected="1" topLeftCell="A38" zoomScaleNormal="100" workbookViewId="0">
      <selection activeCell="H542" sqref="H542"/>
    </sheetView>
  </sheetViews>
  <sheetFormatPr baseColWidth="10" defaultRowHeight="12" outlineLevelRow="1" outlineLevelCol="1"/>
  <cols>
    <col min="1" max="1" width="13.85546875" style="76" customWidth="1"/>
    <col min="2" max="2" width="11" style="76" customWidth="1"/>
    <col min="3" max="3" width="8.85546875" style="76" customWidth="1"/>
    <col min="4" max="4" width="11.28515625" style="76" customWidth="1"/>
    <col min="5" max="5" width="18.7109375" style="76" customWidth="1"/>
    <col min="6" max="6" width="23" style="76" customWidth="1"/>
    <col min="7" max="7" width="5.5703125" style="100" customWidth="1"/>
    <col min="8" max="8" width="8.42578125" style="76" customWidth="1"/>
    <col min="9" max="9" width="11" style="76" customWidth="1"/>
    <col min="10" max="10" width="89.7109375" style="76" customWidth="1"/>
    <col min="11" max="11" width="13" style="76" customWidth="1"/>
    <col min="12" max="12" width="11.7109375" style="76" customWidth="1"/>
    <col min="13" max="13" width="18.5703125" style="76" customWidth="1"/>
    <col min="14" max="15" width="11.42578125" style="76" customWidth="1"/>
    <col min="16" max="20" width="11.42578125" style="76"/>
    <col min="21" max="21" width="12.7109375" style="77" customWidth="1" outlineLevel="1"/>
    <col min="22" max="25" width="11.42578125" style="76"/>
    <col min="26" max="26" width="19.5703125" style="76" customWidth="1"/>
    <col min="27" max="29" width="11.42578125" style="76"/>
    <col min="30" max="30" width="11.42578125" style="15"/>
    <col min="31" max="31" width="11.42578125" style="79"/>
    <col min="32" max="32" width="17" style="79" customWidth="1"/>
    <col min="33" max="33" width="79.7109375" style="80" customWidth="1"/>
    <col min="34" max="34" width="11.42578125" style="80"/>
    <col min="35" max="35" width="11.42578125" style="81"/>
    <col min="36" max="36" width="11.42578125" style="15"/>
    <col min="37" max="37" width="20.7109375" style="79" customWidth="1"/>
    <col min="38" max="16384" width="11.42578125" style="76"/>
  </cols>
  <sheetData>
    <row r="1" spans="1:161" s="4" customFormat="1" ht="6" customHeight="1">
      <c r="A1" s="234" t="s">
        <v>101</v>
      </c>
      <c r="B1" s="234"/>
      <c r="C1" s="234"/>
      <c r="D1" s="234"/>
      <c r="E1" s="234"/>
      <c r="F1" s="234"/>
      <c r="G1" s="234"/>
      <c r="H1" s="234"/>
      <c r="I1" s="234"/>
      <c r="S1" s="5"/>
      <c r="U1" s="4" t="s">
        <v>99</v>
      </c>
      <c r="Z1" s="6"/>
      <c r="AA1" s="6"/>
      <c r="AB1" s="6"/>
      <c r="AC1" s="6"/>
      <c r="AD1" s="6"/>
      <c r="AE1" s="6"/>
      <c r="AF1" s="6"/>
      <c r="AG1" s="6"/>
      <c r="AH1" s="5"/>
    </row>
    <row r="2" spans="1:161" s="4" customFormat="1" ht="6.75" customHeight="1">
      <c r="A2" s="234"/>
      <c r="B2" s="234"/>
      <c r="C2" s="234"/>
      <c r="D2" s="234"/>
      <c r="E2" s="234"/>
      <c r="F2" s="234"/>
      <c r="G2" s="234"/>
      <c r="H2" s="234"/>
      <c r="I2" s="234"/>
      <c r="S2" s="5"/>
      <c r="U2" s="4" t="s">
        <v>100</v>
      </c>
      <c r="Z2" s="6"/>
      <c r="AA2" s="6"/>
      <c r="AB2" s="6"/>
      <c r="AC2" s="6"/>
      <c r="AD2" s="6"/>
      <c r="AE2" s="6"/>
      <c r="AF2" s="6"/>
      <c r="AG2" s="6"/>
      <c r="AH2" s="5"/>
    </row>
    <row r="3" spans="1:161" s="4" customFormat="1" ht="8.25" customHeight="1">
      <c r="A3" s="234"/>
      <c r="B3" s="234"/>
      <c r="C3" s="234"/>
      <c r="D3" s="234"/>
      <c r="E3" s="234"/>
      <c r="F3" s="234"/>
      <c r="G3" s="234"/>
      <c r="H3" s="234"/>
      <c r="I3" s="234"/>
      <c r="S3" s="5"/>
      <c r="Z3" s="6"/>
      <c r="AA3" s="6"/>
      <c r="AB3" s="6"/>
      <c r="AC3" s="6"/>
      <c r="AD3" s="6"/>
      <c r="AE3" s="6"/>
      <c r="AF3" s="6"/>
      <c r="AG3" s="6"/>
      <c r="AH3" s="67"/>
      <c r="AI3" s="68"/>
    </row>
    <row r="4" spans="1:161" s="4" customFormat="1" ht="13.5" customHeight="1" thickBot="1">
      <c r="A4" s="235"/>
      <c r="B4" s="235"/>
      <c r="C4" s="235"/>
      <c r="D4" s="235"/>
      <c r="E4" s="235"/>
      <c r="F4" s="235"/>
      <c r="G4" s="235"/>
      <c r="H4" s="235"/>
      <c r="I4" s="235"/>
      <c r="S4" s="5"/>
      <c r="Z4" s="6"/>
      <c r="AA4" s="6"/>
      <c r="AB4" s="6"/>
      <c r="AC4" s="6"/>
      <c r="AD4" s="6"/>
      <c r="AE4" s="6"/>
      <c r="AF4" s="6"/>
      <c r="AG4" s="6"/>
      <c r="AH4" s="67"/>
      <c r="AI4" s="68"/>
    </row>
    <row r="5" spans="1:161" s="6" customFormat="1" ht="33" customHeight="1" thickBot="1">
      <c r="A5" s="220" t="s">
        <v>481</v>
      </c>
      <c r="B5" s="221"/>
      <c r="C5" s="221"/>
      <c r="D5" s="221"/>
      <c r="E5" s="222"/>
      <c r="F5" s="211" t="s">
        <v>103</v>
      </c>
      <c r="G5" s="212"/>
      <c r="H5" s="200" t="s">
        <v>99</v>
      </c>
      <c r="I5" s="201"/>
      <c r="K5" s="7"/>
      <c r="L5" s="8"/>
      <c r="M5" s="9"/>
      <c r="N5" s="10"/>
      <c r="P5" s="11"/>
      <c r="Q5" s="7"/>
      <c r="R5" s="7"/>
      <c r="S5" s="109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67"/>
      <c r="AI5" s="69"/>
      <c r="AJ5" s="12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</row>
    <row r="6" spans="1:161" s="6" customFormat="1" ht="26.25" customHeight="1" thickBot="1">
      <c r="A6" s="223"/>
      <c r="B6" s="224"/>
      <c r="C6" s="224"/>
      <c r="D6" s="224"/>
      <c r="E6" s="225"/>
      <c r="F6" s="117" t="str">
        <f>IF(H5="non","Précisez la date d'enlèvement","Date de livraison souhaitée")</f>
        <v>Date de livraison souhaitée</v>
      </c>
      <c r="G6" s="245"/>
      <c r="H6" s="246"/>
      <c r="I6" s="247"/>
      <c r="L6" s="8"/>
      <c r="M6" s="9"/>
      <c r="N6" s="10"/>
      <c r="P6" s="11"/>
      <c r="S6" s="18"/>
      <c r="Z6" s="13"/>
      <c r="AA6" s="13"/>
      <c r="AB6" s="13"/>
      <c r="AC6" s="13"/>
      <c r="AD6" s="13"/>
      <c r="AE6" s="13"/>
      <c r="AF6" s="13"/>
      <c r="AG6" s="13"/>
      <c r="AH6" s="70"/>
      <c r="AI6" s="71"/>
      <c r="AJ6" s="12"/>
    </row>
    <row r="7" spans="1:161" s="6" customFormat="1" ht="26.25" customHeight="1" thickBot="1">
      <c r="A7" s="226"/>
      <c r="B7" s="227"/>
      <c r="C7" s="227"/>
      <c r="D7" s="227"/>
      <c r="E7" s="228"/>
      <c r="F7" s="126" t="str">
        <f>IF(H5="oui","Code CREDO (HERMES)","")</f>
        <v>Code CREDO (HERMES)</v>
      </c>
      <c r="G7" s="248"/>
      <c r="H7" s="249"/>
      <c r="I7" s="250"/>
      <c r="L7" s="8"/>
      <c r="M7" s="8"/>
      <c r="N7" s="14"/>
      <c r="P7" s="11"/>
      <c r="Q7" s="11"/>
      <c r="R7" s="11"/>
      <c r="S7" s="5"/>
      <c r="T7" s="11"/>
      <c r="U7" s="11"/>
      <c r="V7" s="11"/>
      <c r="W7" s="11"/>
      <c r="X7" s="11"/>
      <c r="Y7" s="11"/>
      <c r="AH7" s="70"/>
      <c r="AI7" s="7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</row>
    <row r="8" spans="1:161" s="6" customFormat="1" ht="26.25" customHeight="1" thickBot="1">
      <c r="A8" s="229"/>
      <c r="B8" s="227"/>
      <c r="C8" s="227"/>
      <c r="D8" s="227"/>
      <c r="E8" s="228"/>
      <c r="F8" s="126" t="str">
        <f>IF(H5="oui","Code SITE (SILRIA)","")</f>
        <v>Code SITE (SILRIA)</v>
      </c>
      <c r="G8" s="248"/>
      <c r="H8" s="249"/>
      <c r="I8" s="250"/>
      <c r="J8" s="14"/>
      <c r="L8" s="8"/>
      <c r="M8" s="8"/>
      <c r="N8" s="14"/>
      <c r="P8" s="11"/>
      <c r="Q8" s="11"/>
      <c r="R8" s="11"/>
      <c r="S8" s="5"/>
      <c r="T8" s="11"/>
      <c r="U8" s="11"/>
      <c r="V8" s="11"/>
      <c r="W8" s="11"/>
      <c r="X8" s="11"/>
      <c r="Y8" s="11"/>
      <c r="AH8" s="70"/>
      <c r="AI8" s="7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</row>
    <row r="9" spans="1:161" s="6" customFormat="1" ht="26.25" customHeight="1" thickBot="1">
      <c r="A9" s="218" t="str">
        <f>IF(H5="oui","Horaires d'ouvertures :","")</f>
        <v>Horaires d'ouvertures :</v>
      </c>
      <c r="B9" s="219"/>
      <c r="C9" s="215"/>
      <c r="D9" s="216"/>
      <c r="E9" s="217"/>
      <c r="F9" s="236" t="s">
        <v>105</v>
      </c>
      <c r="G9" s="237"/>
      <c r="H9" s="237"/>
      <c r="I9" s="238"/>
      <c r="J9" s="14"/>
      <c r="L9" s="8"/>
      <c r="M9" s="8"/>
      <c r="N9" s="14"/>
      <c r="P9" s="11"/>
      <c r="Q9" s="11"/>
      <c r="R9" s="11"/>
      <c r="S9" s="5"/>
      <c r="T9" s="11"/>
      <c r="U9" s="11"/>
      <c r="V9" s="11"/>
      <c r="W9" s="11"/>
      <c r="X9" s="11"/>
      <c r="Y9" s="11"/>
      <c r="AH9" s="70"/>
      <c r="AI9" s="7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</row>
    <row r="10" spans="1:161" s="6" customFormat="1" ht="26.25" customHeight="1" thickBot="1">
      <c r="A10" s="208" t="s">
        <v>108</v>
      </c>
      <c r="B10" s="209"/>
      <c r="C10" s="204"/>
      <c r="D10" s="205"/>
      <c r="E10" s="38">
        <f ca="1">TODAY()</f>
        <v>43389</v>
      </c>
      <c r="F10" s="236"/>
      <c r="G10" s="237"/>
      <c r="H10" s="237"/>
      <c r="I10" s="238"/>
      <c r="J10" s="14"/>
      <c r="L10" s="8"/>
      <c r="M10" s="8"/>
      <c r="N10" s="8"/>
      <c r="O10" s="11"/>
      <c r="P10" s="11"/>
      <c r="Q10" s="11"/>
      <c r="R10" s="11"/>
      <c r="S10" s="5"/>
      <c r="T10" s="11"/>
      <c r="U10" s="11"/>
      <c r="V10" s="11"/>
      <c r="W10" s="8"/>
      <c r="X10" s="11"/>
      <c r="Y10" s="11"/>
      <c r="AH10" s="70"/>
      <c r="AI10" s="7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</row>
    <row r="11" spans="1:161" s="6" customFormat="1" ht="26.25" customHeight="1" thickBot="1">
      <c r="A11" s="231" t="s">
        <v>483</v>
      </c>
      <c r="B11" s="232"/>
      <c r="C11" s="204"/>
      <c r="D11" s="205"/>
      <c r="E11" s="38"/>
      <c r="F11" s="239"/>
      <c r="G11" s="240"/>
      <c r="H11" s="240"/>
      <c r="I11" s="241"/>
      <c r="J11" s="153"/>
      <c r="L11" s="8"/>
      <c r="M11" s="8"/>
      <c r="N11" s="8"/>
      <c r="O11" s="11"/>
      <c r="P11" s="11"/>
      <c r="Q11" s="11"/>
      <c r="R11" s="11"/>
      <c r="S11" s="5"/>
      <c r="T11" s="11"/>
      <c r="U11" s="11"/>
      <c r="V11" s="11"/>
      <c r="W11" s="8"/>
      <c r="X11" s="11"/>
      <c r="Y11" s="11"/>
      <c r="AH11" s="70"/>
      <c r="AI11" s="7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</row>
    <row r="12" spans="1:161" s="6" customFormat="1" ht="28.5" customHeight="1" thickBot="1">
      <c r="A12" s="206" t="s">
        <v>482</v>
      </c>
      <c r="B12" s="207"/>
      <c r="C12" s="213"/>
      <c r="D12" s="214"/>
      <c r="E12" s="37"/>
      <c r="F12" s="36" t="s">
        <v>104</v>
      </c>
      <c r="G12" s="139">
        <f>ROUNDUP(SUM(J15:J33),5)</f>
        <v>0</v>
      </c>
      <c r="H12" s="251" t="s">
        <v>29</v>
      </c>
      <c r="I12" s="252"/>
      <c r="J12" s="118"/>
      <c r="L12" s="8"/>
      <c r="M12" s="8"/>
      <c r="N12" s="8"/>
      <c r="O12" s="11"/>
      <c r="P12" s="11"/>
      <c r="Q12" s="11"/>
      <c r="R12" s="11"/>
      <c r="S12" s="5"/>
      <c r="T12" s="11"/>
      <c r="U12" s="11"/>
      <c r="V12" s="11"/>
      <c r="W12" s="8"/>
      <c r="X12" s="11"/>
      <c r="Y12" s="11"/>
      <c r="AH12" s="70"/>
      <c r="AI12" s="7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</row>
    <row r="13" spans="1:161" s="6" customFormat="1" ht="28.5" hidden="1" customHeight="1" thickBot="1">
      <c r="A13" s="202"/>
      <c r="B13" s="203"/>
      <c r="C13" s="230"/>
      <c r="D13" s="230"/>
      <c r="E13" s="72"/>
      <c r="F13" s="13"/>
      <c r="G13" s="14"/>
      <c r="H13" s="66"/>
      <c r="I13" s="140"/>
      <c r="J13" s="118"/>
      <c r="L13" s="8"/>
      <c r="M13" s="8"/>
      <c r="N13" s="8"/>
      <c r="O13" s="11"/>
      <c r="P13" s="11"/>
      <c r="Q13" s="11"/>
      <c r="R13" s="11"/>
      <c r="S13" s="11"/>
      <c r="T13" s="11"/>
      <c r="U13" s="11"/>
      <c r="V13" s="11"/>
      <c r="W13" s="8"/>
      <c r="X13" s="11"/>
      <c r="Y13" s="11"/>
      <c r="AH13" s="70"/>
      <c r="AI13" s="7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</row>
    <row r="14" spans="1:161" ht="25.5" customHeight="1" collapsed="1" thickBot="1">
      <c r="A14" s="73" t="s">
        <v>102</v>
      </c>
      <c r="B14" s="74" t="s">
        <v>65</v>
      </c>
      <c r="C14" s="74" t="s">
        <v>68</v>
      </c>
      <c r="D14" s="74" t="s">
        <v>31</v>
      </c>
      <c r="E14" s="210" t="s">
        <v>33</v>
      </c>
      <c r="F14" s="210"/>
      <c r="G14" s="210" t="s">
        <v>265</v>
      </c>
      <c r="H14" s="210"/>
      <c r="I14" s="115" t="s">
        <v>369</v>
      </c>
      <c r="J14" s="119" t="s">
        <v>261</v>
      </c>
      <c r="K14" s="75"/>
      <c r="S14" s="77"/>
      <c r="U14" s="76"/>
      <c r="Y14" s="78"/>
      <c r="AB14" s="15"/>
      <c r="AC14" s="79"/>
      <c r="AD14" s="79"/>
      <c r="AE14" s="80"/>
      <c r="AF14" s="80"/>
      <c r="AG14" s="81"/>
      <c r="AH14" s="15"/>
      <c r="AI14" s="82"/>
      <c r="AJ14" s="83"/>
      <c r="AK14" s="76"/>
    </row>
    <row r="15" spans="1:161" s="85" customFormat="1" ht="24" customHeight="1">
      <c r="A15" s="29"/>
      <c r="B15" s="30"/>
      <c r="C15" s="31"/>
      <c r="D15" s="86">
        <f>IF($B15=0,0,VLOOKUP($B15,B60:C72,2,FALSE))</f>
        <v>0</v>
      </c>
      <c r="E15" s="173">
        <f t="shared" ref="E15:E33" si="0">IF($A15=0,0,VLOOKUP($A15,$A$257:$T$842,10,FALSE))</f>
        <v>0</v>
      </c>
      <c r="F15" s="174"/>
      <c r="G15" s="233" t="str">
        <f t="shared" ref="G15:G33" si="1">IF(C15="","",CONCATENATE("soit : ",VLOOKUP(D15,$C$270:$S$603,16,FALSE)*C15," ",VLOOKUP(D15,$C$270:$S$603,17,FALSE)))</f>
        <v/>
      </c>
      <c r="H15" s="233"/>
      <c r="I15" s="141">
        <f>IF($B15=0,0,VLOOKUP($B15,B60:D72,3,FALSE))</f>
        <v>0</v>
      </c>
      <c r="J15" s="120" t="str">
        <f t="shared" ref="J15:J33" si="2">IF(C15="","",VLOOKUP(D15,$C$257:$X$597,14,FALSE)*C15)</f>
        <v/>
      </c>
      <c r="K15" s="84"/>
      <c r="O15" s="76"/>
      <c r="P15" s="83"/>
      <c r="Q15" s="83"/>
      <c r="R15" s="83"/>
      <c r="S15" s="77"/>
      <c r="T15" s="83"/>
      <c r="Y15" s="78"/>
      <c r="AB15" s="15"/>
      <c r="AC15" s="79"/>
      <c r="AD15" s="79"/>
      <c r="AE15" s="80"/>
      <c r="AF15" s="80"/>
      <c r="AG15" s="81"/>
      <c r="AH15" s="15"/>
      <c r="AI15" s="82"/>
      <c r="AJ15" s="83"/>
    </row>
    <row r="16" spans="1:161" s="83" customFormat="1" ht="24" customHeight="1">
      <c r="A16" s="59"/>
      <c r="B16" s="32"/>
      <c r="C16" s="33"/>
      <c r="D16" s="86">
        <f>IF($B16=0,0,VLOOKUP($B16,B67:C73,2,FALSE))</f>
        <v>0</v>
      </c>
      <c r="E16" s="173">
        <f t="shared" si="0"/>
        <v>0</v>
      </c>
      <c r="F16" s="174"/>
      <c r="G16" s="156" t="str">
        <f t="shared" si="1"/>
        <v/>
      </c>
      <c r="H16" s="156"/>
      <c r="I16" s="141">
        <f>IF($B16=0,0,VLOOKUP($B16,B67:D73,3,FALSE))</f>
        <v>0</v>
      </c>
      <c r="J16" s="120" t="str">
        <f t="shared" si="2"/>
        <v/>
      </c>
      <c r="K16" s="84"/>
      <c r="O16" s="76"/>
      <c r="S16" s="77"/>
      <c r="Y16" s="78"/>
      <c r="AB16" s="15"/>
      <c r="AC16" s="79"/>
      <c r="AD16" s="79"/>
      <c r="AE16" s="80"/>
      <c r="AF16" s="80"/>
      <c r="AG16" s="81"/>
      <c r="AH16" s="78"/>
      <c r="AI16" s="82"/>
    </row>
    <row r="17" spans="1:36" s="83" customFormat="1" ht="24" customHeight="1">
      <c r="A17" s="59"/>
      <c r="B17" s="32"/>
      <c r="C17" s="33"/>
      <c r="D17" s="86">
        <f>IF($B17=0,0,VLOOKUP($B17,B74:C80,2,FALSE))</f>
        <v>0</v>
      </c>
      <c r="E17" s="173">
        <f t="shared" si="0"/>
        <v>0</v>
      </c>
      <c r="F17" s="174"/>
      <c r="G17" s="156" t="str">
        <f t="shared" si="1"/>
        <v/>
      </c>
      <c r="H17" s="156"/>
      <c r="I17" s="141">
        <f>IF($B17=0,0,VLOOKUP($B17,B74:D80,3,FALSE))</f>
        <v>0</v>
      </c>
      <c r="J17" s="120" t="str">
        <f t="shared" si="2"/>
        <v/>
      </c>
      <c r="K17" s="87"/>
      <c r="O17" s="76"/>
      <c r="S17" s="77"/>
      <c r="Y17" s="78"/>
      <c r="AB17" s="15"/>
      <c r="AC17" s="79"/>
      <c r="AD17" s="79"/>
      <c r="AE17" s="80"/>
      <c r="AF17" s="80"/>
      <c r="AG17" s="81"/>
      <c r="AH17" s="78"/>
      <c r="AI17" s="82"/>
    </row>
    <row r="18" spans="1:36" s="83" customFormat="1" ht="24" customHeight="1">
      <c r="A18" s="59"/>
      <c r="B18" s="32"/>
      <c r="C18" s="33"/>
      <c r="D18" s="86">
        <f>IF($B18=0,0,VLOOKUP($B18,B81:C87,2,FALSE))</f>
        <v>0</v>
      </c>
      <c r="E18" s="173">
        <f t="shared" si="0"/>
        <v>0</v>
      </c>
      <c r="F18" s="174"/>
      <c r="G18" s="156" t="str">
        <f t="shared" si="1"/>
        <v/>
      </c>
      <c r="H18" s="156"/>
      <c r="I18" s="141">
        <f>IF($B18=0,0,VLOOKUP($B18,B81:D87,3,FALSE))</f>
        <v>0</v>
      </c>
      <c r="J18" s="120" t="str">
        <f t="shared" si="2"/>
        <v/>
      </c>
      <c r="O18" s="76"/>
      <c r="S18" s="77"/>
      <c r="Y18" s="78"/>
      <c r="AB18" s="15"/>
      <c r="AC18" s="79"/>
      <c r="AD18" s="79"/>
      <c r="AE18" s="80"/>
      <c r="AF18" s="80"/>
      <c r="AG18" s="81"/>
      <c r="AH18" s="15"/>
      <c r="AI18" s="82"/>
      <c r="AJ18" s="76"/>
    </row>
    <row r="19" spans="1:36" s="83" customFormat="1" ht="24" customHeight="1">
      <c r="A19" s="59"/>
      <c r="B19" s="32"/>
      <c r="C19" s="33"/>
      <c r="D19" s="86">
        <f>IF($B19=0,0,VLOOKUP($B19,B88:C94,2,FALSE))</f>
        <v>0</v>
      </c>
      <c r="E19" s="173">
        <f t="shared" si="0"/>
        <v>0</v>
      </c>
      <c r="F19" s="174"/>
      <c r="G19" s="156" t="str">
        <f t="shared" si="1"/>
        <v/>
      </c>
      <c r="H19" s="156"/>
      <c r="I19" s="141">
        <f>IF($B19=0,0,VLOOKUP($B19,B88:D94,3,FALSE))</f>
        <v>0</v>
      </c>
      <c r="J19" s="120" t="str">
        <f t="shared" si="2"/>
        <v/>
      </c>
      <c r="O19" s="76"/>
      <c r="S19" s="77"/>
      <c r="Y19" s="78"/>
      <c r="AB19" s="15"/>
      <c r="AC19" s="79"/>
      <c r="AD19" s="79"/>
      <c r="AE19" s="80"/>
      <c r="AF19" s="80"/>
      <c r="AG19" s="81"/>
      <c r="AH19" s="15"/>
      <c r="AI19" s="82"/>
      <c r="AJ19" s="76"/>
    </row>
    <row r="20" spans="1:36" s="83" customFormat="1" ht="24" customHeight="1">
      <c r="A20" s="59"/>
      <c r="B20" s="32"/>
      <c r="C20" s="33"/>
      <c r="D20" s="86">
        <f>IF($B20=0,0,VLOOKUP($B20,B95:C101,2,FALSE))</f>
        <v>0</v>
      </c>
      <c r="E20" s="173">
        <f t="shared" si="0"/>
        <v>0</v>
      </c>
      <c r="F20" s="174"/>
      <c r="G20" s="156" t="str">
        <f t="shared" si="1"/>
        <v/>
      </c>
      <c r="H20" s="156"/>
      <c r="I20" s="141">
        <f>IF($B20=0,0,VLOOKUP($B20,B95:D101,3,FALSE))</f>
        <v>0</v>
      </c>
      <c r="J20" s="120" t="str">
        <f t="shared" si="2"/>
        <v/>
      </c>
      <c r="O20" s="76"/>
      <c r="S20" s="77"/>
      <c r="Y20" s="78"/>
      <c r="AB20" s="15"/>
      <c r="AC20" s="79"/>
      <c r="AD20" s="79"/>
      <c r="AE20" s="80"/>
      <c r="AF20" s="80"/>
      <c r="AG20" s="81"/>
      <c r="AH20" s="15"/>
      <c r="AI20" s="82"/>
      <c r="AJ20" s="78"/>
    </row>
    <row r="21" spans="1:36" s="83" customFormat="1" ht="24" customHeight="1">
      <c r="A21" s="59"/>
      <c r="B21" s="32"/>
      <c r="C21" s="33"/>
      <c r="D21" s="86">
        <f>IF($B21=0,0,VLOOKUP($B21,B102:C108,2,FALSE))</f>
        <v>0</v>
      </c>
      <c r="E21" s="173">
        <f t="shared" si="0"/>
        <v>0</v>
      </c>
      <c r="F21" s="174"/>
      <c r="G21" s="156" t="str">
        <f t="shared" si="1"/>
        <v/>
      </c>
      <c r="H21" s="156"/>
      <c r="I21" s="141">
        <f>IF($B21=0,0,VLOOKUP($B21,B102:D108,3,FALSE))</f>
        <v>0</v>
      </c>
      <c r="J21" s="120" t="str">
        <f t="shared" si="2"/>
        <v/>
      </c>
      <c r="O21" s="76"/>
      <c r="S21" s="88"/>
      <c r="Y21" s="78"/>
      <c r="AB21" s="15"/>
      <c r="AC21" s="79"/>
      <c r="AD21" s="79"/>
      <c r="AE21" s="80"/>
      <c r="AF21" s="80"/>
      <c r="AG21" s="81"/>
      <c r="AH21" s="15"/>
      <c r="AI21" s="82"/>
      <c r="AJ21" s="78"/>
    </row>
    <row r="22" spans="1:36" s="83" customFormat="1" ht="24" customHeight="1">
      <c r="A22" s="59"/>
      <c r="B22" s="32"/>
      <c r="C22" s="33"/>
      <c r="D22" s="86">
        <f>IF($B22=0,0,VLOOKUP($B22,B116:C121,2,FALSE))</f>
        <v>0</v>
      </c>
      <c r="E22" s="173">
        <f t="shared" si="0"/>
        <v>0</v>
      </c>
      <c r="F22" s="174"/>
      <c r="G22" s="156" t="str">
        <f t="shared" si="1"/>
        <v/>
      </c>
      <c r="H22" s="156"/>
      <c r="I22" s="141">
        <f>IF($B22=0,0,VLOOKUP($B22,B116:D121,3,FALSE))</f>
        <v>0</v>
      </c>
      <c r="J22" s="120" t="str">
        <f t="shared" si="2"/>
        <v/>
      </c>
      <c r="O22" s="76"/>
      <c r="S22" s="88"/>
      <c r="Y22" s="78"/>
      <c r="AB22" s="15"/>
      <c r="AC22" s="79"/>
      <c r="AD22" s="79"/>
      <c r="AE22" s="80"/>
      <c r="AF22" s="80"/>
      <c r="AG22" s="81"/>
      <c r="AH22" s="15"/>
      <c r="AI22" s="82"/>
      <c r="AJ22" s="78"/>
    </row>
    <row r="23" spans="1:36" s="83" customFormat="1" ht="24" customHeight="1">
      <c r="A23" s="59"/>
      <c r="B23" s="32"/>
      <c r="C23" s="33"/>
      <c r="D23" s="86">
        <f>IF($B23=0,0,VLOOKUP($B23,B123:C129,2,FALSE))</f>
        <v>0</v>
      </c>
      <c r="E23" s="173">
        <f t="shared" si="0"/>
        <v>0</v>
      </c>
      <c r="F23" s="174"/>
      <c r="G23" s="156" t="str">
        <f t="shared" si="1"/>
        <v/>
      </c>
      <c r="H23" s="156"/>
      <c r="I23" s="141">
        <f>IF($B23=0,0,VLOOKUP($B23,B123:D129,3,FALSE))</f>
        <v>0</v>
      </c>
      <c r="J23" s="120" t="str">
        <f t="shared" si="2"/>
        <v/>
      </c>
      <c r="O23" s="76"/>
      <c r="S23" s="77"/>
      <c r="Y23" s="78"/>
      <c r="AB23" s="15"/>
      <c r="AC23" s="79"/>
      <c r="AD23" s="79"/>
      <c r="AE23" s="80"/>
      <c r="AF23" s="80"/>
      <c r="AG23" s="81"/>
      <c r="AH23" s="15"/>
      <c r="AI23" s="82"/>
      <c r="AJ23" s="76"/>
    </row>
    <row r="24" spans="1:36" s="83" customFormat="1" ht="24" customHeight="1">
      <c r="A24" s="59"/>
      <c r="B24" s="32"/>
      <c r="C24" s="33"/>
      <c r="D24" s="86">
        <f>IF($B24=0,0,VLOOKUP($B24,B130:C135,2,FALSE))</f>
        <v>0</v>
      </c>
      <c r="E24" s="173">
        <f t="shared" si="0"/>
        <v>0</v>
      </c>
      <c r="F24" s="174"/>
      <c r="G24" s="156" t="str">
        <f t="shared" si="1"/>
        <v/>
      </c>
      <c r="H24" s="156"/>
      <c r="I24" s="141">
        <f>IF($B24=0,0,VLOOKUP($B24,B130:D135,3,FALSE))</f>
        <v>0</v>
      </c>
      <c r="J24" s="120" t="str">
        <f t="shared" si="2"/>
        <v/>
      </c>
      <c r="O24" s="76"/>
      <c r="S24" s="77"/>
      <c r="Y24" s="78"/>
      <c r="AB24" s="15"/>
      <c r="AC24" s="79"/>
      <c r="AD24" s="79"/>
      <c r="AE24" s="80"/>
      <c r="AF24" s="80"/>
      <c r="AG24" s="81"/>
      <c r="AH24" s="15"/>
      <c r="AI24" s="82"/>
      <c r="AJ24" s="76"/>
    </row>
    <row r="25" spans="1:36" s="83" customFormat="1" ht="24" customHeight="1">
      <c r="A25" s="59"/>
      <c r="B25" s="32"/>
      <c r="C25" s="33"/>
      <c r="D25" s="86">
        <f>IF($B25=0,0,VLOOKUP($B25,B142:C147,2,FALSE))</f>
        <v>0</v>
      </c>
      <c r="E25" s="173">
        <f t="shared" si="0"/>
        <v>0</v>
      </c>
      <c r="F25" s="174"/>
      <c r="G25" s="156" t="str">
        <f t="shared" si="1"/>
        <v/>
      </c>
      <c r="H25" s="156"/>
      <c r="I25" s="141">
        <f>IF($B25=0,0,VLOOKUP($B25,B70:D211,3,FALSE))</f>
        <v>0</v>
      </c>
      <c r="J25" s="120" t="str">
        <f t="shared" si="2"/>
        <v/>
      </c>
      <c r="O25" s="76"/>
      <c r="S25" s="77"/>
      <c r="Y25" s="78"/>
      <c r="AB25" s="15"/>
      <c r="AC25" s="79"/>
      <c r="AD25" s="79"/>
      <c r="AE25" s="80"/>
      <c r="AF25" s="80"/>
      <c r="AG25" s="81"/>
      <c r="AH25" s="15"/>
      <c r="AI25" s="82"/>
      <c r="AJ25" s="76"/>
    </row>
    <row r="26" spans="1:36" s="83" customFormat="1" ht="24" customHeight="1">
      <c r="A26" s="59"/>
      <c r="B26" s="32"/>
      <c r="C26" s="33"/>
      <c r="D26" s="86">
        <f>IF($B26=0,0,VLOOKUP($B26,B148:C153,2,FALSE))</f>
        <v>0</v>
      </c>
      <c r="E26" s="173">
        <f t="shared" si="0"/>
        <v>0</v>
      </c>
      <c r="F26" s="174"/>
      <c r="G26" s="156" t="str">
        <f t="shared" si="1"/>
        <v/>
      </c>
      <c r="H26" s="156"/>
      <c r="I26" s="141">
        <f>IF($B26=0,0,VLOOKUP($B26,B148:D153,3,FALSE))</f>
        <v>0</v>
      </c>
      <c r="J26" s="120" t="str">
        <f t="shared" si="2"/>
        <v/>
      </c>
      <c r="O26" s="76"/>
      <c r="S26" s="77"/>
      <c r="Y26" s="78"/>
      <c r="AB26" s="15"/>
      <c r="AC26" s="79"/>
      <c r="AD26" s="79"/>
      <c r="AE26" s="80"/>
      <c r="AF26" s="80"/>
      <c r="AG26" s="81"/>
      <c r="AH26" s="15"/>
      <c r="AI26" s="82"/>
      <c r="AJ26" s="76"/>
    </row>
    <row r="27" spans="1:36" s="83" customFormat="1" ht="24" customHeight="1">
      <c r="A27" s="59"/>
      <c r="B27" s="32"/>
      <c r="C27" s="33"/>
      <c r="D27" s="86">
        <f>IF($B27=0,0,VLOOKUP($B27,B154:C159,2,FALSE))</f>
        <v>0</v>
      </c>
      <c r="E27" s="173">
        <f t="shared" si="0"/>
        <v>0</v>
      </c>
      <c r="F27" s="174"/>
      <c r="G27" s="156" t="str">
        <f t="shared" si="1"/>
        <v/>
      </c>
      <c r="H27" s="156"/>
      <c r="I27" s="141">
        <f>IF($B27=0,0,VLOOKUP($B27,B154:D159,3,FALSE))</f>
        <v>0</v>
      </c>
      <c r="J27" s="120" t="str">
        <f t="shared" si="2"/>
        <v/>
      </c>
      <c r="O27" s="76"/>
      <c r="S27" s="77"/>
      <c r="Y27" s="78"/>
      <c r="AB27" s="15"/>
      <c r="AC27" s="79"/>
      <c r="AD27" s="79"/>
      <c r="AE27" s="80"/>
      <c r="AF27" s="80"/>
      <c r="AG27" s="81"/>
      <c r="AH27" s="15"/>
      <c r="AI27" s="82"/>
      <c r="AJ27" s="76"/>
    </row>
    <row r="28" spans="1:36" s="83" customFormat="1" ht="24" customHeight="1">
      <c r="A28" s="59"/>
      <c r="B28" s="32"/>
      <c r="C28" s="33"/>
      <c r="D28" s="86">
        <f>IF($B28=0,0,VLOOKUP($B28,B160:C166,2,FALSE))</f>
        <v>0</v>
      </c>
      <c r="E28" s="173">
        <f t="shared" si="0"/>
        <v>0</v>
      </c>
      <c r="F28" s="174"/>
      <c r="G28" s="156" t="str">
        <f t="shared" si="1"/>
        <v/>
      </c>
      <c r="H28" s="156"/>
      <c r="I28" s="141">
        <f>IF($B28=0,0,VLOOKUP($B28,B160:D166,3,FALSE))</f>
        <v>0</v>
      </c>
      <c r="J28" s="120" t="str">
        <f t="shared" si="2"/>
        <v/>
      </c>
      <c r="O28" s="76"/>
      <c r="S28" s="77"/>
      <c r="Y28" s="78"/>
      <c r="AB28" s="15"/>
      <c r="AC28" s="79"/>
      <c r="AD28" s="79"/>
      <c r="AE28" s="80"/>
      <c r="AF28" s="80"/>
      <c r="AG28" s="81"/>
      <c r="AH28" s="15"/>
      <c r="AI28" s="82"/>
      <c r="AJ28" s="76"/>
    </row>
    <row r="29" spans="1:36" s="83" customFormat="1" ht="24" customHeight="1">
      <c r="A29" s="59"/>
      <c r="B29" s="32"/>
      <c r="C29" s="33"/>
      <c r="D29" s="86">
        <f>IF($B29=0,0,VLOOKUP($B29,B167:C173,2,FALSE))</f>
        <v>0</v>
      </c>
      <c r="E29" s="173">
        <f t="shared" si="0"/>
        <v>0</v>
      </c>
      <c r="F29" s="174"/>
      <c r="G29" s="156" t="str">
        <f t="shared" si="1"/>
        <v/>
      </c>
      <c r="H29" s="156"/>
      <c r="I29" s="141">
        <f>IF($B29=0,0,VLOOKUP($B29,B167:D173,3,FALSE))</f>
        <v>0</v>
      </c>
      <c r="J29" s="120" t="str">
        <f t="shared" si="2"/>
        <v/>
      </c>
      <c r="O29" s="76"/>
      <c r="S29" s="77"/>
      <c r="Y29" s="78"/>
      <c r="AB29" s="15"/>
      <c r="AC29" s="79"/>
      <c r="AD29" s="79"/>
      <c r="AE29" s="80"/>
      <c r="AF29" s="80"/>
      <c r="AG29" s="81"/>
      <c r="AH29" s="15"/>
      <c r="AI29" s="82"/>
      <c r="AJ29" s="76"/>
    </row>
    <row r="30" spans="1:36" s="83" customFormat="1" ht="24" customHeight="1">
      <c r="A30" s="59"/>
      <c r="B30" s="32"/>
      <c r="C30" s="33"/>
      <c r="D30" s="86">
        <f>IF($B30=0,0,VLOOKUP($B30,B174:C180,2,FALSE))</f>
        <v>0</v>
      </c>
      <c r="E30" s="173">
        <f t="shared" si="0"/>
        <v>0</v>
      </c>
      <c r="F30" s="174"/>
      <c r="G30" s="156" t="str">
        <f t="shared" si="1"/>
        <v/>
      </c>
      <c r="H30" s="156"/>
      <c r="I30" s="141">
        <f>IF($B30=0,0,VLOOKUP($B30,B174:D180,3,FALSE))</f>
        <v>0</v>
      </c>
      <c r="J30" s="120" t="str">
        <f t="shared" si="2"/>
        <v/>
      </c>
      <c r="O30" s="76"/>
      <c r="S30" s="77"/>
      <c r="Y30" s="78"/>
      <c r="AB30" s="15"/>
      <c r="AC30" s="79"/>
      <c r="AD30" s="79"/>
      <c r="AE30" s="80"/>
      <c r="AF30" s="80"/>
      <c r="AG30" s="81"/>
      <c r="AH30" s="15"/>
      <c r="AI30" s="82"/>
      <c r="AJ30" s="76"/>
    </row>
    <row r="31" spans="1:36" s="83" customFormat="1" ht="24" customHeight="1">
      <c r="A31" s="59"/>
      <c r="B31" s="32"/>
      <c r="C31" s="33"/>
      <c r="D31" s="86">
        <f>IF($B31=0,0,VLOOKUP($B31,B181:C188,2,FALSE))</f>
        <v>0</v>
      </c>
      <c r="E31" s="173">
        <f t="shared" si="0"/>
        <v>0</v>
      </c>
      <c r="F31" s="174"/>
      <c r="G31" s="156" t="str">
        <f t="shared" si="1"/>
        <v/>
      </c>
      <c r="H31" s="156"/>
      <c r="I31" s="141">
        <f>IF($B31=0,0,VLOOKUP($B31,B181:D188,3,FALSE))</f>
        <v>0</v>
      </c>
      <c r="J31" s="120" t="str">
        <f t="shared" si="2"/>
        <v/>
      </c>
      <c r="O31" s="76"/>
      <c r="S31" s="77"/>
      <c r="Y31" s="78"/>
      <c r="AB31" s="15"/>
      <c r="AC31" s="79"/>
      <c r="AD31" s="79"/>
      <c r="AE31" s="80"/>
      <c r="AF31" s="80"/>
      <c r="AG31" s="81"/>
      <c r="AH31" s="15"/>
      <c r="AI31" s="82"/>
      <c r="AJ31" s="76"/>
    </row>
    <row r="32" spans="1:36" s="83" customFormat="1" ht="24" customHeight="1">
      <c r="A32" s="59"/>
      <c r="B32" s="32"/>
      <c r="C32" s="33"/>
      <c r="D32" s="86">
        <f>IF($B32=0,0,VLOOKUP($B32,B189:C195,2,FALSE))</f>
        <v>0</v>
      </c>
      <c r="E32" s="173">
        <f t="shared" si="0"/>
        <v>0</v>
      </c>
      <c r="F32" s="174"/>
      <c r="G32" s="156" t="str">
        <f t="shared" si="1"/>
        <v/>
      </c>
      <c r="H32" s="156"/>
      <c r="I32" s="141">
        <f>IF($B32=0,0,VLOOKUP($B32,B189:D195,3,FALSE))</f>
        <v>0</v>
      </c>
      <c r="J32" s="120" t="str">
        <f t="shared" si="2"/>
        <v/>
      </c>
      <c r="O32" s="76"/>
      <c r="S32" s="77"/>
      <c r="Y32" s="78"/>
      <c r="AB32" s="15"/>
      <c r="AC32" s="79"/>
      <c r="AD32" s="79"/>
      <c r="AE32" s="80"/>
      <c r="AF32" s="80"/>
      <c r="AG32" s="81"/>
      <c r="AH32" s="15"/>
      <c r="AI32" s="82"/>
      <c r="AJ32" s="76"/>
    </row>
    <row r="33" spans="1:162" s="83" customFormat="1" ht="24" customHeight="1" thickBot="1">
      <c r="A33" s="59"/>
      <c r="B33" s="34"/>
      <c r="C33" s="35"/>
      <c r="D33" s="89">
        <f>IF($B33=0,0,VLOOKUP($B33,B196:C201,2,FALSE))</f>
        <v>0</v>
      </c>
      <c r="E33" s="157">
        <f t="shared" si="0"/>
        <v>0</v>
      </c>
      <c r="F33" s="158"/>
      <c r="G33" s="155" t="str">
        <f t="shared" si="1"/>
        <v/>
      </c>
      <c r="H33" s="155"/>
      <c r="I33" s="141">
        <f>IF($B33=0,0,VLOOKUP($B33,B196:D201,3,FALSE))</f>
        <v>0</v>
      </c>
      <c r="J33" s="120" t="str">
        <f t="shared" si="2"/>
        <v/>
      </c>
      <c r="K33" s="87"/>
      <c r="L33" s="87"/>
      <c r="M33" s="62"/>
      <c r="N33" s="87"/>
      <c r="O33" s="90"/>
      <c r="P33" s="87"/>
      <c r="Q33" s="87"/>
      <c r="R33" s="87"/>
      <c r="S33" s="91"/>
      <c r="Y33" s="78"/>
      <c r="AB33" s="15"/>
      <c r="AC33" s="79"/>
      <c r="AD33" s="79"/>
      <c r="AE33" s="80"/>
      <c r="AF33" s="80"/>
      <c r="AG33" s="81"/>
      <c r="AH33" s="15"/>
      <c r="AI33" s="82"/>
      <c r="AJ33" s="76"/>
    </row>
    <row r="34" spans="1:162" s="20" customFormat="1" ht="18" customHeight="1">
      <c r="A34" s="60"/>
      <c r="B34" s="43"/>
      <c r="C34" s="43"/>
      <c r="D34" s="44"/>
      <c r="E34" s="39"/>
      <c r="F34" s="171" t="s">
        <v>107</v>
      </c>
      <c r="G34" s="171"/>
      <c r="H34" s="171"/>
      <c r="I34" s="172"/>
      <c r="J34" s="121"/>
      <c r="K34" s="14"/>
      <c r="L34" s="21"/>
      <c r="M34" s="92"/>
      <c r="N34" s="23"/>
      <c r="O34" s="13"/>
      <c r="P34" s="13"/>
      <c r="Q34" s="22"/>
      <c r="R34" s="13"/>
      <c r="S34" s="13"/>
      <c r="T34" s="13"/>
      <c r="U34" s="13"/>
      <c r="X34" s="24"/>
      <c r="Y34" s="24"/>
      <c r="Z34" s="24"/>
      <c r="AI34" s="93"/>
      <c r="AJ34" s="9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</row>
    <row r="35" spans="1:162" s="20" customFormat="1" ht="18" customHeight="1">
      <c r="A35" s="175"/>
      <c r="B35" s="176"/>
      <c r="C35" s="177"/>
      <c r="D35" s="176"/>
      <c r="E35" s="178"/>
      <c r="F35" s="242" t="s">
        <v>106</v>
      </c>
      <c r="G35" s="243"/>
      <c r="H35" s="243"/>
      <c r="I35" s="244"/>
      <c r="J35" s="122"/>
      <c r="K35" s="65"/>
      <c r="L35" s="21"/>
      <c r="M35" s="42"/>
      <c r="N35" s="23"/>
      <c r="O35" s="21"/>
      <c r="P35" s="62"/>
      <c r="Q35" s="62"/>
      <c r="R35" s="13"/>
      <c r="S35" s="13"/>
      <c r="T35" s="13"/>
      <c r="U35" s="13"/>
      <c r="X35" s="24"/>
      <c r="Y35" s="24"/>
      <c r="Z35" s="24"/>
      <c r="AI35" s="93"/>
      <c r="AJ35" s="9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</row>
    <row r="36" spans="1:162" s="20" customFormat="1" ht="18" customHeight="1">
      <c r="A36" s="182" t="s">
        <v>478</v>
      </c>
      <c r="B36" s="183"/>
      <c r="C36" s="183"/>
      <c r="D36" s="183"/>
      <c r="E36" s="184"/>
      <c r="F36" s="188" t="s">
        <v>370</v>
      </c>
      <c r="G36" s="189"/>
      <c r="H36" s="189"/>
      <c r="I36" s="190"/>
      <c r="J36" s="122"/>
      <c r="K36" s="26"/>
      <c r="L36" s="21"/>
      <c r="M36" s="22"/>
      <c r="N36" s="40"/>
      <c r="O36" s="21"/>
      <c r="P36" s="63"/>
      <c r="Q36" s="63"/>
      <c r="R36" s="21"/>
      <c r="S36" s="13"/>
      <c r="T36" s="18"/>
      <c r="U36" s="18"/>
      <c r="V36" s="24"/>
      <c r="X36" s="24"/>
      <c r="Y36" s="24"/>
      <c r="Z36" s="24"/>
      <c r="AI36" s="93"/>
      <c r="AJ36" s="9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</row>
    <row r="37" spans="1:162" s="20" customFormat="1" ht="18" customHeight="1">
      <c r="A37" s="185"/>
      <c r="B37" s="186"/>
      <c r="C37" s="186"/>
      <c r="D37" s="186"/>
      <c r="E37" s="187"/>
      <c r="F37" s="188" t="s">
        <v>371</v>
      </c>
      <c r="G37" s="189"/>
      <c r="H37" s="189"/>
      <c r="I37" s="190"/>
      <c r="J37" s="122"/>
      <c r="K37" s="27"/>
      <c r="L37" s="154"/>
      <c r="M37" s="154"/>
      <c r="N37" s="21"/>
      <c r="O37" s="21"/>
      <c r="P37" s="64"/>
      <c r="Q37" s="64"/>
      <c r="R37" s="21"/>
      <c r="S37" s="22"/>
      <c r="T37" s="18"/>
      <c r="U37" s="24"/>
      <c r="V37" s="24"/>
      <c r="W37" s="24"/>
      <c r="X37" s="24"/>
      <c r="Y37" s="24"/>
      <c r="Z37" s="24"/>
      <c r="AI37" s="93"/>
      <c r="AJ37" s="9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</row>
    <row r="38" spans="1:162" s="6" customFormat="1" ht="18" customHeight="1">
      <c r="A38" s="166"/>
      <c r="B38" s="167"/>
      <c r="C38" s="167"/>
      <c r="D38" s="14"/>
      <c r="E38" s="66"/>
      <c r="F38" s="191" t="s">
        <v>373</v>
      </c>
      <c r="G38" s="192"/>
      <c r="H38" s="192"/>
      <c r="I38" s="193"/>
      <c r="J38" s="122"/>
      <c r="K38" s="13"/>
      <c r="L38" s="14"/>
      <c r="M38" s="22"/>
      <c r="N38" s="14"/>
      <c r="O38" s="14"/>
      <c r="P38" s="14"/>
      <c r="Q38" s="14"/>
      <c r="R38" s="14"/>
      <c r="S38" s="22"/>
      <c r="T38" s="18"/>
      <c r="U38" s="24"/>
      <c r="V38" s="24"/>
      <c r="W38" s="24"/>
      <c r="X38" s="24"/>
      <c r="Y38" s="24"/>
      <c r="Z38" s="24"/>
      <c r="AI38" s="93"/>
      <c r="AJ38" s="9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</row>
    <row r="39" spans="1:162" s="6" customFormat="1" ht="18" customHeight="1">
      <c r="A39" s="168" t="s">
        <v>480</v>
      </c>
      <c r="B39" s="169"/>
      <c r="C39" s="169"/>
      <c r="D39" s="169"/>
      <c r="E39" s="170"/>
      <c r="F39" s="194" t="s">
        <v>477</v>
      </c>
      <c r="G39" s="195"/>
      <c r="H39" s="195"/>
      <c r="I39" s="196"/>
      <c r="J39" s="25"/>
      <c r="K39" s="13"/>
      <c r="L39" s="14"/>
      <c r="M39" s="22"/>
      <c r="N39" s="14"/>
      <c r="O39" s="14"/>
      <c r="P39" s="14"/>
      <c r="Q39" s="14"/>
      <c r="R39" s="14"/>
      <c r="S39" s="22"/>
      <c r="T39" s="18"/>
      <c r="U39" s="24"/>
      <c r="V39" s="24"/>
      <c r="W39" s="24"/>
      <c r="X39" s="24"/>
      <c r="Y39" s="24"/>
      <c r="Z39" s="24"/>
      <c r="AI39" s="93"/>
      <c r="AJ39" s="9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</row>
    <row r="40" spans="1:162" s="149" customFormat="1" ht="18" customHeight="1">
      <c r="A40" s="144" t="s">
        <v>479</v>
      </c>
      <c r="B40" s="145"/>
      <c r="C40" s="145"/>
      <c r="D40" s="145"/>
      <c r="E40" s="146"/>
      <c r="F40" s="197" t="s">
        <v>372</v>
      </c>
      <c r="G40" s="198"/>
      <c r="H40" s="198"/>
      <c r="I40" s="199"/>
      <c r="J40" s="147"/>
      <c r="K40" s="148"/>
      <c r="M40" s="148"/>
      <c r="N40" s="148"/>
      <c r="T40" s="150"/>
      <c r="AI40" s="151"/>
      <c r="AJ40" s="152"/>
    </row>
    <row r="41" spans="1:162" s="6" customFormat="1" ht="9" customHeight="1" thickBot="1">
      <c r="A41" s="180"/>
      <c r="B41" s="181"/>
      <c r="C41" s="181"/>
      <c r="D41" s="181"/>
      <c r="E41" s="45"/>
      <c r="F41" s="127"/>
      <c r="G41" s="128"/>
      <c r="H41" s="128"/>
      <c r="I41" s="129"/>
      <c r="J41" s="25"/>
      <c r="K41" s="14"/>
      <c r="M41" s="22"/>
      <c r="N41" s="14"/>
      <c r="S41" s="24"/>
      <c r="T41" s="18"/>
      <c r="U41" s="24"/>
      <c r="V41" s="24"/>
      <c r="W41" s="24"/>
      <c r="X41" s="24"/>
      <c r="Y41" s="24"/>
      <c r="Z41" s="24"/>
      <c r="AI41" s="93"/>
      <c r="AJ41" s="9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</row>
    <row r="42" spans="1:162" s="6" customFormat="1" ht="12.75">
      <c r="A42" s="61"/>
      <c r="B42" s="18"/>
      <c r="C42" s="95"/>
      <c r="F42" s="163" t="s">
        <v>510</v>
      </c>
      <c r="G42" s="163"/>
      <c r="H42" s="163"/>
      <c r="I42" s="116"/>
      <c r="J42" s="25"/>
      <c r="K42" s="14"/>
      <c r="M42" s="22"/>
      <c r="N42" s="14"/>
      <c r="S42" s="24"/>
      <c r="T42" s="18"/>
      <c r="U42" s="24"/>
      <c r="V42" s="24"/>
      <c r="W42" s="24"/>
      <c r="X42" s="24"/>
      <c r="Y42" s="24"/>
      <c r="Z42" s="24"/>
      <c r="AI42" s="93"/>
      <c r="AJ42" s="9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</row>
    <row r="43" spans="1:162" s="6" customFormat="1" ht="8.25" hidden="1" customHeight="1">
      <c r="A43" s="18"/>
      <c r="B43" s="18"/>
      <c r="C43" s="18"/>
      <c r="D43" s="18"/>
      <c r="E43" s="13"/>
      <c r="F43" s="13"/>
      <c r="G43" s="28"/>
      <c r="H43" s="28"/>
      <c r="I43" s="25"/>
      <c r="J43" s="14"/>
      <c r="L43" s="22"/>
      <c r="M43" s="14"/>
      <c r="R43" s="24"/>
      <c r="S43" s="18"/>
      <c r="T43" s="24"/>
      <c r="U43" s="24"/>
      <c r="V43" s="24"/>
      <c r="W43" s="24"/>
      <c r="X43" s="24"/>
      <c r="Y43" s="24"/>
      <c r="AH43" s="93"/>
      <c r="AI43" s="9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</row>
    <row r="44" spans="1:162" s="6" customFormat="1" ht="11.25" hidden="1" customHeight="1">
      <c r="A44" s="18"/>
      <c r="B44" s="96"/>
      <c r="C44" s="96"/>
      <c r="D44" s="96"/>
      <c r="E44" s="97"/>
      <c r="F44" s="13"/>
      <c r="G44" s="28"/>
      <c r="H44" s="28"/>
      <c r="I44" s="25"/>
      <c r="J44" s="14"/>
      <c r="L44" s="22"/>
      <c r="M44" s="14"/>
      <c r="R44" s="24"/>
      <c r="S44" s="18"/>
      <c r="T44" s="24"/>
      <c r="U44" s="24"/>
      <c r="V44" s="24"/>
      <c r="W44" s="24"/>
      <c r="X44" s="24"/>
      <c r="Y44" s="24"/>
      <c r="AH44" s="93"/>
      <c r="AI44" s="9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</row>
    <row r="45" spans="1:162" s="6" customFormat="1" ht="8.25" hidden="1" customHeight="1">
      <c r="A45" s="18"/>
      <c r="B45" s="46"/>
      <c r="C45" s="47"/>
      <c r="D45" s="48"/>
      <c r="E45" s="48"/>
      <c r="F45" s="48"/>
      <c r="G45" s="28"/>
      <c r="H45" s="28"/>
      <c r="I45" s="25"/>
      <c r="J45" s="14"/>
      <c r="L45" s="22"/>
      <c r="M45" s="14"/>
      <c r="R45" s="24"/>
      <c r="S45" s="18"/>
      <c r="T45" s="24"/>
      <c r="U45" s="24"/>
      <c r="V45" s="24"/>
      <c r="W45" s="24"/>
      <c r="X45" s="24"/>
      <c r="Y45" s="24"/>
      <c r="AH45" s="93"/>
      <c r="AI45" s="9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</row>
    <row r="46" spans="1:162" s="6" customFormat="1" ht="20.25" hidden="1">
      <c r="A46"/>
      <c r="B46" s="164"/>
      <c r="C46" s="165"/>
      <c r="D46" s="165"/>
      <c r="E46" s="165"/>
      <c r="F46" s="165"/>
      <c r="G46" s="28"/>
      <c r="H46" s="28"/>
      <c r="I46" s="25"/>
      <c r="J46" s="14"/>
      <c r="L46" s="22"/>
      <c r="M46" s="14"/>
      <c r="R46" s="24"/>
      <c r="S46" s="18"/>
      <c r="T46" s="24"/>
      <c r="U46" s="24"/>
      <c r="V46" s="24"/>
      <c r="W46" s="24"/>
      <c r="X46" s="24"/>
      <c r="Y46" s="24"/>
      <c r="AH46" s="93"/>
      <c r="AI46" s="9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</row>
    <row r="47" spans="1:162" s="78" customFormat="1" ht="20.25" hidden="1">
      <c r="A47" s="76"/>
      <c r="B47" s="49"/>
      <c r="C47" s="50"/>
      <c r="D47" s="51"/>
      <c r="E47" s="51"/>
      <c r="F47" s="51"/>
      <c r="G47" s="98"/>
      <c r="H47" s="90"/>
      <c r="I47" s="76"/>
      <c r="J47" s="76"/>
      <c r="K47" s="76"/>
      <c r="L47" s="99"/>
      <c r="M47" s="99"/>
      <c r="S47" s="76"/>
      <c r="T47" s="76"/>
      <c r="U47" s="77"/>
      <c r="V47" s="76"/>
      <c r="AD47" s="15"/>
      <c r="AE47" s="79"/>
      <c r="AF47" s="79"/>
      <c r="AG47" s="80"/>
      <c r="AH47" s="80"/>
      <c r="AI47" s="81"/>
      <c r="AJ47" s="15"/>
      <c r="AK47" s="82"/>
    </row>
    <row r="48" spans="1:162" s="78" customFormat="1" ht="15" hidden="1">
      <c r="A48" s="76"/>
      <c r="B48" s="159"/>
      <c r="C48" s="160"/>
      <c r="D48" s="160"/>
      <c r="E48" s="52"/>
      <c r="F48" s="52"/>
      <c r="G48" s="98"/>
      <c r="H48" s="90"/>
      <c r="I48" s="76"/>
      <c r="J48" s="76"/>
      <c r="K48" s="76"/>
      <c r="L48" s="99"/>
      <c r="M48" s="99"/>
      <c r="S48" s="76"/>
      <c r="T48" s="76"/>
      <c r="U48" s="77"/>
      <c r="V48" s="76"/>
      <c r="AD48" s="15"/>
      <c r="AE48" s="79"/>
      <c r="AF48" s="79"/>
      <c r="AG48" s="80"/>
      <c r="AH48" s="80"/>
      <c r="AI48" s="81"/>
      <c r="AJ48" s="15"/>
      <c r="AK48" s="82"/>
    </row>
    <row r="49" spans="1:37" s="78" customFormat="1" ht="20.25" hidden="1">
      <c r="A49" s="76"/>
      <c r="B49" s="53"/>
      <c r="C49" s="54"/>
      <c r="D49" s="52"/>
      <c r="E49" s="52"/>
      <c r="F49" s="52"/>
      <c r="G49" s="98"/>
      <c r="H49" s="90"/>
      <c r="I49" s="76"/>
      <c r="J49" s="76"/>
      <c r="K49" s="76"/>
      <c r="L49" s="99"/>
      <c r="M49" s="41"/>
      <c r="S49" s="76"/>
      <c r="T49" s="76"/>
      <c r="U49" s="77"/>
      <c r="V49" s="76"/>
      <c r="AD49" s="15"/>
      <c r="AE49" s="79"/>
      <c r="AF49" s="79"/>
      <c r="AG49" s="80"/>
      <c r="AH49" s="80"/>
      <c r="AI49" s="81"/>
      <c r="AJ49" s="15"/>
      <c r="AK49" s="82"/>
    </row>
    <row r="50" spans="1:37" s="78" customFormat="1" ht="20.25" hidden="1">
      <c r="A50" s="76"/>
      <c r="B50" s="53"/>
      <c r="C50" s="54"/>
      <c r="D50" s="52"/>
      <c r="E50" s="52"/>
      <c r="F50" s="52"/>
      <c r="G50" s="98"/>
      <c r="H50" s="90"/>
      <c r="I50" s="76"/>
      <c r="J50" s="76"/>
      <c r="K50" s="76"/>
      <c r="L50" s="99"/>
      <c r="M50" s="41"/>
      <c r="S50" s="76"/>
      <c r="T50" s="76"/>
      <c r="U50" s="77"/>
      <c r="V50" s="76"/>
      <c r="AD50" s="15"/>
      <c r="AE50" s="79"/>
      <c r="AF50" s="79"/>
      <c r="AG50" s="80"/>
      <c r="AH50" s="80"/>
      <c r="AI50" s="81"/>
      <c r="AJ50" s="15"/>
      <c r="AK50" s="82"/>
    </row>
    <row r="51" spans="1:37" s="78" customFormat="1" ht="20.25" hidden="1">
      <c r="A51" s="76"/>
      <c r="B51" s="53"/>
      <c r="C51" s="55"/>
      <c r="D51" s="55"/>
      <c r="E51" s="55"/>
      <c r="F51" s="55"/>
      <c r="G51" s="98"/>
      <c r="H51" s="90"/>
      <c r="I51" s="76"/>
      <c r="J51" s="76"/>
      <c r="K51" s="76"/>
      <c r="L51" s="99"/>
      <c r="M51" s="41"/>
      <c r="S51" s="76"/>
      <c r="T51" s="76"/>
      <c r="U51" s="77"/>
      <c r="V51" s="76"/>
      <c r="AD51" s="15"/>
      <c r="AE51" s="79"/>
      <c r="AF51" s="79"/>
      <c r="AG51" s="80"/>
      <c r="AH51" s="80"/>
      <c r="AI51" s="81"/>
      <c r="AJ51" s="15"/>
      <c r="AK51" s="82"/>
    </row>
    <row r="52" spans="1:37" s="78" customFormat="1" ht="20.25" hidden="1">
      <c r="A52" s="76"/>
      <c r="B52" s="53"/>
      <c r="C52" s="55"/>
      <c r="D52" s="55"/>
      <c r="E52" s="55"/>
      <c r="F52" s="55"/>
      <c r="G52" s="98"/>
      <c r="H52" s="76"/>
      <c r="I52" s="76"/>
      <c r="J52" s="76"/>
      <c r="K52" s="76"/>
      <c r="L52" s="99"/>
      <c r="M52" s="99"/>
      <c r="S52" s="76"/>
      <c r="T52" s="76"/>
      <c r="U52" s="77"/>
      <c r="V52" s="76"/>
      <c r="AD52" s="15"/>
      <c r="AE52" s="79"/>
      <c r="AF52" s="79"/>
      <c r="AG52" s="80"/>
      <c r="AH52" s="80"/>
      <c r="AI52" s="81"/>
      <c r="AK52" s="82"/>
    </row>
    <row r="53" spans="1:37" s="78" customFormat="1" ht="15" hidden="1">
      <c r="A53" s="76"/>
      <c r="B53" s="161"/>
      <c r="C53" s="162"/>
      <c r="D53" s="162"/>
      <c r="E53" s="162"/>
      <c r="F53" s="162"/>
      <c r="G53" s="98"/>
      <c r="H53" s="76"/>
      <c r="I53" s="76"/>
      <c r="J53" s="76"/>
      <c r="K53" s="76"/>
      <c r="S53" s="76"/>
      <c r="T53" s="76"/>
      <c r="U53" s="77"/>
      <c r="V53" s="76"/>
      <c r="AD53" s="15"/>
      <c r="AE53" s="79"/>
      <c r="AF53" s="79"/>
      <c r="AG53" s="80"/>
      <c r="AH53" s="80"/>
      <c r="AI53" s="81"/>
      <c r="AK53" s="82"/>
    </row>
    <row r="54" spans="1:37" s="78" customFormat="1" ht="15" hidden="1">
      <c r="A54" s="76"/>
      <c r="B54" s="161"/>
      <c r="C54" s="162"/>
      <c r="D54" s="162"/>
      <c r="E54" s="162"/>
      <c r="F54" s="162"/>
      <c r="G54" s="98"/>
      <c r="H54" s="76"/>
      <c r="I54" s="76"/>
      <c r="J54" s="76"/>
      <c r="K54" s="76"/>
      <c r="S54" s="76"/>
      <c r="T54" s="76"/>
      <c r="U54" s="77"/>
      <c r="V54" s="76"/>
      <c r="AD54" s="15"/>
      <c r="AE54" s="79"/>
      <c r="AF54" s="79"/>
      <c r="AG54" s="80"/>
      <c r="AH54" s="80"/>
      <c r="AI54" s="81"/>
      <c r="AK54" s="82"/>
    </row>
    <row r="55" spans="1:37" s="78" customFormat="1" ht="18.75" hidden="1">
      <c r="A55" s="76"/>
      <c r="B55" s="179"/>
      <c r="C55" s="179"/>
      <c r="D55" s="56"/>
      <c r="E55" s="56"/>
      <c r="F55" s="56"/>
      <c r="G55" s="98"/>
      <c r="H55" s="76"/>
      <c r="I55" s="76"/>
      <c r="J55" s="76"/>
      <c r="K55" s="76"/>
      <c r="S55" s="76"/>
      <c r="T55" s="76"/>
      <c r="U55" s="77"/>
      <c r="V55" s="76"/>
      <c r="AD55" s="15"/>
      <c r="AE55" s="79"/>
      <c r="AF55" s="79"/>
      <c r="AG55" s="80"/>
      <c r="AH55" s="80"/>
      <c r="AI55" s="81"/>
      <c r="AK55" s="82"/>
    </row>
    <row r="56" spans="1:37" s="78" customFormat="1" hidden="1">
      <c r="A56" s="76"/>
      <c r="B56" s="90"/>
      <c r="C56" s="90"/>
      <c r="D56" s="90"/>
      <c r="E56" s="90"/>
      <c r="F56" s="90"/>
      <c r="G56" s="100"/>
      <c r="H56" s="76"/>
      <c r="I56" s="76"/>
      <c r="J56" s="76"/>
      <c r="K56" s="76"/>
      <c r="S56" s="76"/>
      <c r="T56" s="76"/>
      <c r="U56" s="77"/>
      <c r="V56" s="76"/>
      <c r="AD56" s="15"/>
      <c r="AE56" s="79"/>
      <c r="AF56" s="79"/>
      <c r="AG56" s="80"/>
      <c r="AH56" s="80"/>
      <c r="AI56" s="81"/>
      <c r="AK56" s="82"/>
    </row>
    <row r="57" spans="1:37" s="78" customFormat="1" hidden="1" outlineLevel="1">
      <c r="A57" s="76"/>
      <c r="B57" s="57"/>
      <c r="C57" s="57"/>
      <c r="D57" s="57"/>
      <c r="E57" s="57"/>
      <c r="F57" s="90"/>
      <c r="G57" s="100"/>
      <c r="H57" s="76"/>
      <c r="I57" s="76"/>
      <c r="J57" s="76"/>
      <c r="K57" s="76"/>
      <c r="S57" s="76"/>
      <c r="T57" s="76"/>
      <c r="U57" s="77"/>
      <c r="V57" s="76"/>
      <c r="AD57" s="15"/>
      <c r="AE57" s="79"/>
      <c r="AF57" s="79"/>
      <c r="AG57" s="80"/>
      <c r="AH57" s="80"/>
      <c r="AI57" s="81"/>
      <c r="AK57" s="82"/>
    </row>
    <row r="58" spans="1:37" s="78" customFormat="1" hidden="1" outlineLevel="1">
      <c r="A58" s="76"/>
      <c r="B58" s="57"/>
      <c r="C58" s="57"/>
      <c r="D58" s="57"/>
      <c r="E58" s="57"/>
      <c r="F58" s="90"/>
      <c r="G58" s="100"/>
      <c r="H58" s="76"/>
      <c r="I58" s="76"/>
      <c r="J58" s="76"/>
      <c r="K58" s="76"/>
      <c r="S58" s="76"/>
      <c r="T58" s="76"/>
      <c r="U58" s="77"/>
      <c r="V58" s="76"/>
      <c r="AD58" s="15"/>
      <c r="AE58" s="79"/>
      <c r="AF58" s="79"/>
      <c r="AG58" s="80"/>
      <c r="AH58" s="80"/>
      <c r="AI58" s="81"/>
      <c r="AK58" s="82"/>
    </row>
    <row r="59" spans="1:37" s="78" customFormat="1" hidden="1" outlineLevel="1">
      <c r="A59" s="76"/>
      <c r="B59" s="57"/>
      <c r="C59" s="57"/>
      <c r="D59" s="57"/>
      <c r="E59" s="57"/>
      <c r="F59" s="90"/>
      <c r="G59" s="100"/>
      <c r="H59" s="76"/>
      <c r="I59" s="76"/>
      <c r="J59" s="76"/>
      <c r="K59" s="76"/>
      <c r="S59" s="76"/>
      <c r="T59" s="76"/>
      <c r="U59" s="77"/>
      <c r="V59" s="76"/>
      <c r="AD59" s="15"/>
      <c r="AE59" s="79"/>
      <c r="AF59" s="79"/>
      <c r="AG59" s="80"/>
      <c r="AH59" s="80"/>
      <c r="AI59" s="81"/>
      <c r="AJ59" s="15"/>
      <c r="AK59" s="82"/>
    </row>
    <row r="60" spans="1:37" s="3" customFormat="1" hidden="1" outlineLevel="1">
      <c r="A60" s="19">
        <f>A15</f>
        <v>0</v>
      </c>
      <c r="B60" s="19" t="e">
        <f>INDEX($A$257:$X$600,MATCH(A60,$A$257:$A$600,),6)</f>
        <v>#N/A</v>
      </c>
      <c r="C60" s="19" t="e">
        <f>IF(A60&lt;&gt;"",INDEX($A$257:$I$597,MATCH(A60,$A$257:$A$597,),3))</f>
        <v>#N/A</v>
      </c>
      <c r="D60" s="19" t="e">
        <f>INDEX($A$257:$X$600,MATCH(A60,$A$257:$A$600,),11)</f>
        <v>#N/A</v>
      </c>
      <c r="E60" s="19"/>
      <c r="F60" s="19"/>
      <c r="G60" s="15"/>
      <c r="H60" s="15"/>
      <c r="I60" s="19"/>
      <c r="J60" s="15"/>
      <c r="K60" s="1"/>
      <c r="L60" s="2"/>
      <c r="T60" s="1"/>
      <c r="U60" s="1"/>
      <c r="V60" s="1"/>
      <c r="AA60" s="16"/>
    </row>
    <row r="61" spans="1:37" s="3" customFormat="1" hidden="1" outlineLevel="1">
      <c r="A61" s="19"/>
      <c r="B61" s="19" t="e">
        <f>IF(B60&lt;&gt;"",IF(INDEX($A$257:$I$597,MATCH(A60,$A$257:$A$597,)+1,1)&lt;&gt;"","",INDEX($A$257:$I$597,MATCH(A60,$A$257:$A$597,)+1,6)),"")</f>
        <v>#N/A</v>
      </c>
      <c r="C61" s="19" t="e">
        <f>IF(B61="","",INDEX($A$257:$I$597,MATCH(A60,$A257:$A$597,)+1,3))</f>
        <v>#N/A</v>
      </c>
      <c r="D61" s="19" t="e">
        <f>IF(B60&lt;&gt;"",IF(INDEX($A$257:$K$597,MATCH(A60,$A$257:$A$597,)+1,1)&lt;&gt;"","",INDEX($A$257:$K$597,MATCH(A60,$A$257:$A$597,)+1,11)),"")</f>
        <v>#N/A</v>
      </c>
      <c r="E61" s="19"/>
      <c r="F61" s="19"/>
      <c r="G61" s="15"/>
      <c r="H61" s="15"/>
      <c r="I61" s="19"/>
      <c r="J61" s="15"/>
      <c r="K61" s="1"/>
      <c r="L61" s="2"/>
      <c r="T61" s="1"/>
      <c r="U61" s="1"/>
      <c r="V61" s="1"/>
      <c r="AA61" s="16"/>
    </row>
    <row r="62" spans="1:37" s="3" customFormat="1" hidden="1" outlineLevel="1">
      <c r="A62" s="19"/>
      <c r="B62" s="19" t="e">
        <f>IF(B61&lt;&gt;"",IF(INDEX($A$257:$I$597,MATCH(A60,$A$257:$A$597,)+2,1)&lt;&gt;"","",INDEX($A$257:$I$597,MATCH(A60,$A$257:$A$597,)+2,6)),"")</f>
        <v>#N/A</v>
      </c>
      <c r="C62" s="19" t="e">
        <f>IF(B62="","",INDEX($A$257:$I$597,MATCH(A60,$A$257:$A$597,)+2,3))</f>
        <v>#N/A</v>
      </c>
      <c r="D62" s="19" t="e">
        <f>IF(B61&lt;&gt;"",IF(INDEX($A$257:$K$597,MATCH(A60,$A$257:$A$597,)+1,1)&lt;&gt;"","",INDEX($A$257:$K$597,MATCH(A60,$A$257:$A$597,)+1,11)),"")</f>
        <v>#N/A</v>
      </c>
      <c r="E62" s="19"/>
      <c r="F62" s="19"/>
      <c r="G62" s="15"/>
      <c r="H62" s="15"/>
      <c r="I62" s="19"/>
      <c r="J62" s="15"/>
      <c r="K62" s="1"/>
      <c r="L62" s="2"/>
      <c r="T62" s="1"/>
      <c r="U62" s="1"/>
      <c r="V62" s="1"/>
      <c r="AA62" s="16"/>
    </row>
    <row r="63" spans="1:37" s="3" customFormat="1" hidden="1" outlineLevel="1">
      <c r="A63" s="19"/>
      <c r="B63" s="19" t="e">
        <f>IF(B62&lt;&gt;"",IF(INDEX($A$257:$I$597,MATCH(A60,$A$257:$A$597,)+3,1)&lt;&gt;"","",INDEX($A$257:$I$597,MATCH(A60,$A$257:$A$597,)+3,6)),"")</f>
        <v>#N/A</v>
      </c>
      <c r="C63" s="19" t="e">
        <f>IF(B63="","",INDEX($A$257:$I$597,MATCH(A60,$A$257:$A$597,)+3,3))</f>
        <v>#N/A</v>
      </c>
      <c r="D63" s="19" t="e">
        <f>IF(B62&lt;&gt;"",IF(INDEX($A$257:$K$597,MATCH(A60,$A$257:$A$597,)+1,1)&lt;&gt;"","",INDEX($A$257:$K$597,MATCH(A60,$A$257:$A$597,)+1,11)),"")</f>
        <v>#N/A</v>
      </c>
      <c r="E63" s="19"/>
      <c r="F63" s="19"/>
      <c r="G63" s="15"/>
      <c r="H63" s="15"/>
      <c r="I63" s="19"/>
      <c r="J63" s="15"/>
      <c r="K63" s="1"/>
      <c r="L63" s="2"/>
      <c r="T63" s="1"/>
      <c r="U63" s="1"/>
      <c r="V63" s="1"/>
      <c r="AA63" s="16"/>
    </row>
    <row r="64" spans="1:37" s="3" customFormat="1" hidden="1" outlineLevel="1">
      <c r="A64" s="19"/>
      <c r="B64" s="19" t="e">
        <f>IF(B63&lt;&gt;"",IF(INDEX($A$257:$I$597,MATCH(A60,$A$257:$A$597,)+4,1)&lt;&gt;"","",INDEX($A$257:$I$597,MATCH(A60,$A$257:$A$597,)+4,6)),"")</f>
        <v>#N/A</v>
      </c>
      <c r="C64" s="19" t="e">
        <f>IF(B64="","",INDEX($A$257:$I$597,MATCH(A60,$A$257:$A$597,)+4,3))</f>
        <v>#N/A</v>
      </c>
      <c r="D64" s="19" t="e">
        <f>IF(B63&lt;&gt;"",IF(INDEX($A$257:$K$597,MATCH(A60,$A$257:$A$597,)+1,1)&lt;&gt;"","",INDEX($A$257:$K$597,MATCH(A60,$A$257:$A$597,)+1,11)),"")</f>
        <v>#N/A</v>
      </c>
      <c r="E64" s="19"/>
      <c r="F64" s="19"/>
      <c r="G64" s="15"/>
      <c r="H64" s="15"/>
      <c r="I64" s="19"/>
      <c r="J64" s="15"/>
      <c r="K64" s="1"/>
      <c r="L64" s="2"/>
      <c r="T64" s="1"/>
      <c r="U64" s="1"/>
      <c r="V64" s="1"/>
      <c r="AA64" s="16"/>
    </row>
    <row r="65" spans="1:27" s="15" customFormat="1" hidden="1" outlineLevel="1">
      <c r="A65" s="19"/>
      <c r="B65" s="19"/>
      <c r="C65" s="19"/>
      <c r="D65" s="19"/>
      <c r="E65" s="19"/>
      <c r="F65" s="19"/>
      <c r="I65" s="19"/>
      <c r="AA65" s="17"/>
    </row>
    <row r="66" spans="1:27" s="15" customFormat="1" hidden="1" outlineLevel="1">
      <c r="A66" s="19"/>
      <c r="B66" s="19"/>
      <c r="C66" s="19"/>
      <c r="D66" s="19"/>
      <c r="E66" s="19"/>
      <c r="F66" s="19"/>
      <c r="I66" s="19"/>
      <c r="AA66" s="16"/>
    </row>
    <row r="67" spans="1:27" s="3" customFormat="1" hidden="1" outlineLevel="1">
      <c r="A67" s="19">
        <f>A16</f>
        <v>0</v>
      </c>
      <c r="B67" s="19" t="e">
        <f>INDEX($A$257:$X$600,MATCH(A67,$A$257:$A$600,),6)</f>
        <v>#N/A</v>
      </c>
      <c r="C67" s="19" t="e">
        <f>IF(A67&lt;&gt;"",INDEX($A$257:$I$597,MATCH(A67,$A$257:$A$597,),3))</f>
        <v>#N/A</v>
      </c>
      <c r="D67" s="19" t="e">
        <f>INDEX($A$257:$X$600,MATCH(A67,$A$257:$A$600,),11)</f>
        <v>#N/A</v>
      </c>
      <c r="E67" s="19"/>
      <c r="F67" s="19"/>
      <c r="G67" s="15"/>
      <c r="H67" s="15"/>
      <c r="I67" s="19"/>
      <c r="J67" s="15"/>
      <c r="K67" s="1"/>
      <c r="L67" s="2"/>
      <c r="T67" s="1"/>
      <c r="U67" s="1"/>
      <c r="V67" s="1"/>
      <c r="AA67" s="16"/>
    </row>
    <row r="68" spans="1:27" s="3" customFormat="1" hidden="1" outlineLevel="1">
      <c r="A68" s="19"/>
      <c r="B68" s="19" t="e">
        <f>IF(B67&lt;&gt;"",IF(INDEX($A$257:$I$597,MATCH(A67,$A$257:$A$597,)+1,1)&lt;&gt;"","",INDEX($A$257:$I$597,MATCH(A67,$A$257:$A$597,)+1,6)),"")</f>
        <v>#N/A</v>
      </c>
      <c r="C68" s="19" t="e">
        <f>IF(B68="","",INDEX($A$257:$I$597,MATCH(A67,$A257:$A$597,)+1,3))</f>
        <v>#N/A</v>
      </c>
      <c r="D68" s="19" t="e">
        <f>IF(B67&lt;&gt;"",IF(INDEX($A$257:$K$597,MATCH(A67,$A$257:$A$597,)+1,1)&lt;&gt;"","",INDEX($A$257:$K$597,MATCH(A67,$A$257:$A$597,)+1,11)),"")</f>
        <v>#N/A</v>
      </c>
      <c r="E68" s="19"/>
      <c r="F68" s="19"/>
      <c r="G68" s="15"/>
      <c r="H68" s="15"/>
      <c r="I68" s="19"/>
      <c r="J68" s="15"/>
      <c r="K68" s="1"/>
      <c r="L68" s="2"/>
      <c r="T68" s="1"/>
      <c r="U68" s="1"/>
      <c r="V68" s="1"/>
      <c r="AA68" s="16"/>
    </row>
    <row r="69" spans="1:27" s="3" customFormat="1" hidden="1" outlineLevel="1">
      <c r="A69" s="19"/>
      <c r="B69" s="19" t="e">
        <f>IF(B68&lt;&gt;"",IF(INDEX($A$257:$I$597,MATCH(A67,$A$257:$A$597,)+2,1)&lt;&gt;"","",INDEX($A$257:$I$597,MATCH(A67,$A$257:$A$597,)+2,6)),"")</f>
        <v>#N/A</v>
      </c>
      <c r="C69" s="19" t="e">
        <f>IF(B69="","",INDEX($A$257:$I$597,MATCH(A68,$A258:$A$597,)+1,3))</f>
        <v>#N/A</v>
      </c>
      <c r="D69" s="19" t="e">
        <f>IF(B68&lt;&gt;"",IF(INDEX($A$257:$K$597,MATCH(A67,$A$257:$A$597,)+1,1)&lt;&gt;"","",INDEX($A$257:$K$597,MATCH(A67,$A$257:$A$597,)+1,11)),"")</f>
        <v>#N/A</v>
      </c>
      <c r="E69" s="19"/>
      <c r="F69" s="19"/>
      <c r="G69" s="15"/>
      <c r="H69" s="15"/>
      <c r="I69" s="19"/>
      <c r="J69" s="15"/>
      <c r="K69" s="1"/>
      <c r="L69" s="2"/>
      <c r="T69" s="1"/>
      <c r="U69" s="1"/>
      <c r="V69" s="1"/>
      <c r="AA69" s="16"/>
    </row>
    <row r="70" spans="1:27" s="3" customFormat="1" hidden="1" outlineLevel="1">
      <c r="A70" s="19"/>
      <c r="B70" s="19" t="e">
        <f>IF(B69&lt;&gt;"",IF(INDEX($A$257:$I$597,MATCH(A67,$A$257:$A$597,)+3,1)&lt;&gt;"","",INDEX($A$257:$I$597,MATCH(A67,$A$257:$A$597,)+3,6)),"")</f>
        <v>#N/A</v>
      </c>
      <c r="C70" s="19" t="e">
        <f>IF(B70="","",INDEX($A$257:$I$597,MATCH(A69,$A259:$A$597,)+1,3))</f>
        <v>#N/A</v>
      </c>
      <c r="D70" s="19" t="e">
        <f>IF(B69&lt;&gt;"",IF(INDEX($A$257:$K$597,MATCH(A67,$A$257:$A$597,)+1,1)&lt;&gt;"","",INDEX($A$257:$K$597,MATCH(A67,$A$257:$A$597,)+1,11)),"")</f>
        <v>#N/A</v>
      </c>
      <c r="E70" s="19"/>
      <c r="F70" s="19"/>
      <c r="G70" s="15"/>
      <c r="H70" s="15"/>
      <c r="I70" s="19"/>
      <c r="J70" s="15"/>
      <c r="K70" s="1"/>
      <c r="L70" s="2"/>
      <c r="T70" s="1"/>
      <c r="U70" s="1"/>
      <c r="V70" s="1"/>
      <c r="AA70" s="16"/>
    </row>
    <row r="71" spans="1:27" s="3" customFormat="1" hidden="1" outlineLevel="1">
      <c r="A71" s="19"/>
      <c r="B71" s="19" t="e">
        <f>IF(B70&lt;&gt;"",IF(INDEX($A$257:$I$597,MATCH(A67,$A$257:$A$597,)+4,1)&lt;&gt;"","",INDEX($A$257:$I$597,MATCH(A67,$A$257:$A$597,)+4,6)),"")</f>
        <v>#N/A</v>
      </c>
      <c r="C71" s="19" t="e">
        <f>IF(B71="","",INDEX($A$257:$I$597,MATCH(A67,$A$257:$A$597,)+4,3))</f>
        <v>#N/A</v>
      </c>
      <c r="D71" s="19" t="e">
        <f>IF(B70&lt;&gt;"",IF(INDEX($A$257:$K$597,MATCH(A67,$A$257:$A$597,)+1,1)&lt;&gt;"","",INDEX($A$257:$K$597,MATCH(A67,$A$257:$A$597,)+1,11)),"")</f>
        <v>#N/A</v>
      </c>
      <c r="E71" s="19"/>
      <c r="F71" s="19"/>
      <c r="G71" s="15"/>
      <c r="H71" s="15"/>
      <c r="I71" s="19"/>
      <c r="J71" s="15"/>
      <c r="K71" s="1"/>
      <c r="L71" s="2"/>
      <c r="T71" s="1"/>
      <c r="U71" s="1"/>
      <c r="V71" s="1"/>
      <c r="AA71" s="16"/>
    </row>
    <row r="72" spans="1:27" s="15" customFormat="1" hidden="1" outlineLevel="1">
      <c r="A72" s="19"/>
      <c r="B72" s="19"/>
      <c r="C72" s="19"/>
      <c r="D72" s="58"/>
      <c r="E72" s="19"/>
      <c r="F72" s="19"/>
      <c r="I72" s="19"/>
      <c r="AA72" s="16"/>
    </row>
    <row r="73" spans="1:27" s="15" customFormat="1" hidden="1" outlineLevel="1">
      <c r="A73" s="19"/>
      <c r="B73" s="19"/>
      <c r="C73" s="19"/>
      <c r="D73" s="58"/>
      <c r="E73" s="19"/>
      <c r="F73" s="19"/>
      <c r="I73" s="19"/>
      <c r="AA73" s="16"/>
    </row>
    <row r="74" spans="1:27" s="15" customFormat="1" hidden="1" outlineLevel="1">
      <c r="A74" s="19">
        <f>+A17</f>
        <v>0</v>
      </c>
      <c r="B74" s="19" t="e">
        <f>INDEX($A$257:$I$600,MATCH(A74,$A$257:$A$600,),6)</f>
        <v>#N/A</v>
      </c>
      <c r="C74" s="19" t="e">
        <f>IF(A74&lt;&gt;"",INDEX($A$257:$I$597,MATCH(A74,$A$257:$A$597,),3))</f>
        <v>#N/A</v>
      </c>
      <c r="D74" s="19" t="e">
        <f>INDEX($A$257:$X$600,MATCH(A74,$A$257:$A$600,),11)</f>
        <v>#N/A</v>
      </c>
      <c r="E74" s="19"/>
      <c r="F74" s="19"/>
      <c r="I74" s="19"/>
      <c r="AA74" s="16"/>
    </row>
    <row r="75" spans="1:27" s="15" customFormat="1" hidden="1" outlineLevel="1">
      <c r="A75" s="19"/>
      <c r="B75" s="19" t="e">
        <f>IF(B74&lt;&gt;"",IF(INDEX($A$257:$I$597,MATCH(A74,$A$257:$A$597,)+1,1)&lt;&gt;"","",INDEX($A$257:$I$597,MATCH(A74,$A$257:$A$597,)+1,6)),"")</f>
        <v>#N/A</v>
      </c>
      <c r="C75" s="19" t="e">
        <f>IF(B75="","",INDEX($A$257:$I$597,MATCH(A74,$A257:$A$597,)+1,3))</f>
        <v>#N/A</v>
      </c>
      <c r="D75" s="19" t="e">
        <f>IF(B74&lt;&gt;"",IF(INDEX($A$257:$K$597,MATCH(A74,$A$257:$A$597,)+1,1)&lt;&gt;"","",INDEX($A$257:$K$597,MATCH(A74,$A$257:$A$597,)+1,11)),"")</f>
        <v>#N/A</v>
      </c>
      <c r="E75" s="19"/>
      <c r="F75" s="19"/>
      <c r="I75" s="19"/>
      <c r="AA75" s="16"/>
    </row>
    <row r="76" spans="1:27" s="15" customFormat="1" hidden="1" outlineLevel="1">
      <c r="A76" s="19"/>
      <c r="B76" s="19" t="e">
        <f>IF(B75&lt;&gt;"",IF(INDEX($A$257:$I$597,MATCH(A74,$A$257:$A$597,)+2,1)&lt;&gt;"","",INDEX($A$257:$I$597,MATCH(A74,$A$257:$A$597,)+2,6)),"")</f>
        <v>#N/A</v>
      </c>
      <c r="C76" s="19" t="e">
        <f>IF(B76="","",INDEX($A$257:$I$597,MATCH(A74,$A$257:$A$597,)+2,3))</f>
        <v>#N/A</v>
      </c>
      <c r="D76" s="19" t="e">
        <f>IF(B75&lt;&gt;"",IF(INDEX($A$257:$K$597,MATCH(A74,$A$257:$A$597,)+1,1)&lt;&gt;"","",INDEX($A$257:$K$597,MATCH(A74,$A$257:$A$597,)+1,11)),"")</f>
        <v>#N/A</v>
      </c>
      <c r="E76" s="19"/>
      <c r="F76" s="19"/>
      <c r="I76" s="19"/>
      <c r="AA76" s="16"/>
    </row>
    <row r="77" spans="1:27" s="15" customFormat="1" hidden="1" outlineLevel="1">
      <c r="A77" s="19"/>
      <c r="B77" s="19" t="e">
        <f>IF(B76&lt;&gt;"",IF(INDEX($A$257:$I$597,MATCH(A74,$A$257:$A$597,)+3,1)&lt;&gt;"","",INDEX($A$257:$I$597,MATCH(A74,$A$257:$A$597,)+3,6)),"")</f>
        <v>#N/A</v>
      </c>
      <c r="C77" s="19" t="e">
        <f>IF(B77="","",INDEX($A$257:$I$597,MATCH(A74,$A$257:$A$597,)+3,3))</f>
        <v>#N/A</v>
      </c>
      <c r="D77" s="19" t="e">
        <f>IF(B76&lt;&gt;"",IF(INDEX($A$257:$K$597,MATCH(A74,$A$257:$A$597,)+1,1)&lt;&gt;"","",INDEX($A$257:$K$597,MATCH(A74,$A$257:$A$597,)+1,11)),"")</f>
        <v>#N/A</v>
      </c>
      <c r="E77" s="19"/>
      <c r="F77" s="19"/>
      <c r="I77" s="19"/>
      <c r="AA77" s="16"/>
    </row>
    <row r="78" spans="1:27" s="15" customFormat="1" hidden="1" outlineLevel="1">
      <c r="A78" s="19"/>
      <c r="B78" s="19" t="e">
        <f>IF(B77&lt;&gt;"",IF(INDEX($A$257:$I$597,MATCH(A74,$A$257:$A$597,)+4,1)&lt;&gt;"","",INDEX($A$257:$I$597,MATCH(A74,$A$257:$A$597,)+4,6)),"")</f>
        <v>#N/A</v>
      </c>
      <c r="C78" s="19" t="e">
        <f>IF(B78="","",INDEX($A$257:$I$597,MATCH(A74,$A$257:$A$597,)+4,3))</f>
        <v>#N/A</v>
      </c>
      <c r="D78" s="19" t="e">
        <f>IF(B77&lt;&gt;"",IF(INDEX($A$257:$K$597,MATCH(A74,$A$257:$A$597,)+1,1)&lt;&gt;"","",INDEX($A$257:$K$597,MATCH(A74,$A$257:$A$597,)+1,11)),"")</f>
        <v>#N/A</v>
      </c>
      <c r="E78" s="19"/>
      <c r="F78" s="19"/>
      <c r="I78" s="19"/>
      <c r="AA78" s="16"/>
    </row>
    <row r="79" spans="1:27" s="15" customFormat="1" hidden="1" outlineLevel="1">
      <c r="A79" s="19"/>
      <c r="B79" s="19"/>
      <c r="C79" s="19"/>
      <c r="D79" s="58"/>
      <c r="E79" s="19"/>
      <c r="F79" s="19"/>
      <c r="I79" s="19"/>
      <c r="AA79" s="16"/>
    </row>
    <row r="80" spans="1:27" s="15" customFormat="1" hidden="1" outlineLevel="1">
      <c r="A80" s="19"/>
      <c r="B80" s="19"/>
      <c r="C80" s="19"/>
      <c r="D80" s="58"/>
      <c r="E80" s="19"/>
      <c r="F80" s="19"/>
      <c r="I80" s="19"/>
      <c r="AA80" s="16"/>
    </row>
    <row r="81" spans="1:27" s="15" customFormat="1" hidden="1" outlineLevel="1">
      <c r="A81" s="19">
        <f>+A18</f>
        <v>0</v>
      </c>
      <c r="B81" s="19" t="e">
        <f>INDEX($A$257:$I$600,MATCH(A81,$A$257:$A$600,),6)</f>
        <v>#N/A</v>
      </c>
      <c r="C81" s="19" t="e">
        <f>IF(A81&lt;&gt;"",INDEX($A$257:$I$597,MATCH(A81,$A$257:$A$597,),3))</f>
        <v>#N/A</v>
      </c>
      <c r="D81" s="19" t="e">
        <f>INDEX($A$257:$X$600,MATCH(A81,$A$257:$A$600,),11)</f>
        <v>#N/A</v>
      </c>
      <c r="E81" s="19"/>
      <c r="F81" s="19"/>
      <c r="I81" s="19"/>
      <c r="AA81" s="16"/>
    </row>
    <row r="82" spans="1:27" s="15" customFormat="1" hidden="1" outlineLevel="1">
      <c r="A82" s="19"/>
      <c r="B82" s="19" t="e">
        <f>IF(B81&lt;&gt;"",IF(INDEX($A$257:$I$597,MATCH(A81,$A$257:$A$597,)+1,1)&lt;&gt;"","",INDEX($A$257:$I$597,MATCH(A81,$A$257:$A$597,)+1,6)),"")</f>
        <v>#N/A</v>
      </c>
      <c r="C82" s="19" t="e">
        <f>IF(B82="","",INDEX($A$257:$I$597,MATCH(A81,$A257:$A$597,)+1,3))</f>
        <v>#N/A</v>
      </c>
      <c r="D82" s="19" t="e">
        <f>IF(B81&lt;&gt;"",IF(INDEX($A$257:$K$597,MATCH(A81,$A$257:$A$597,)+1,1)&lt;&gt;"","",INDEX($A$257:$K$597,MATCH(A81,$A$257:$A$597,)+1,11)),"")</f>
        <v>#N/A</v>
      </c>
      <c r="E82" s="19"/>
      <c r="F82" s="19"/>
      <c r="I82" s="19"/>
      <c r="AA82" s="16"/>
    </row>
    <row r="83" spans="1:27" s="15" customFormat="1" hidden="1" outlineLevel="1">
      <c r="A83" s="19"/>
      <c r="B83" s="19" t="e">
        <f>IF(B82&lt;&gt;"",IF(INDEX($A$257:$I$597,MATCH(A81,$A$257:$A$597,)+2,1)&lt;&gt;"","",INDEX($A$257:$I$597,MATCH(A81,$A$257:$A$597,)+2,6)),"")</f>
        <v>#N/A</v>
      </c>
      <c r="C83" s="19" t="e">
        <f>IF(B83="","",INDEX($A$257:$I$597,MATCH(A81,$A$257:$A$597,)+2,3))</f>
        <v>#N/A</v>
      </c>
      <c r="D83" s="19" t="e">
        <f>IF(B82&lt;&gt;"",IF(INDEX($A$257:$K$597,MATCH(A81,$A$257:$A$597,)+1,1)&lt;&gt;"","",INDEX($A$257:$K$597,MATCH(A81,$A$257:$A$597,)+1,11)),"")</f>
        <v>#N/A</v>
      </c>
      <c r="E83" s="19"/>
      <c r="F83" s="19"/>
      <c r="I83" s="19"/>
      <c r="AA83" s="17"/>
    </row>
    <row r="84" spans="1:27" s="15" customFormat="1" hidden="1" outlineLevel="1">
      <c r="A84" s="19"/>
      <c r="B84" s="19" t="e">
        <f>IF(B83&lt;&gt;"",IF(INDEX($A$257:$I$597,MATCH(A81,$A$257:$A$597,)+3,1)&lt;&gt;"","",INDEX($A$257:$I$597,MATCH(A81,$A$257:$A$597,)+3,6)),"")</f>
        <v>#N/A</v>
      </c>
      <c r="C84" s="19" t="e">
        <f>IF(B84="","",INDEX($A$257:$I$597,MATCH(A81,$A$257:$A$597,)+3,3))</f>
        <v>#N/A</v>
      </c>
      <c r="D84" s="19" t="e">
        <f>IF(B83&lt;&gt;"",IF(INDEX($A$257:$K$597,MATCH(A81,$A$257:$A$597,)+1,1)&lt;&gt;"","",INDEX($A$257:$K$597,MATCH(A81,$A$257:$A$597,)+1,11)),"")</f>
        <v>#N/A</v>
      </c>
      <c r="E84" s="19"/>
      <c r="F84" s="19"/>
      <c r="I84" s="19"/>
      <c r="AA84" s="17"/>
    </row>
    <row r="85" spans="1:27" s="15" customFormat="1" hidden="1" outlineLevel="1">
      <c r="A85" s="19"/>
      <c r="B85" s="19" t="e">
        <f>IF(B84&lt;&gt;"",IF(INDEX($A$257:$I$597,MATCH(A81,$A$257:$A$597,)+4,1)&lt;&gt;"","",INDEX($A$257:$I$597,MATCH(A81,$A$257:$A$597,)+4,6)),"")</f>
        <v>#N/A</v>
      </c>
      <c r="C85" s="19" t="e">
        <f>IF(B85="","",INDEX($A$257:$I$597,MATCH(A81,$A$257:$A$597,)+4,3))</f>
        <v>#N/A</v>
      </c>
      <c r="D85" s="19" t="e">
        <f>IF(B84&lt;&gt;"",IF(INDEX($A$257:$K$597,MATCH(A81,$A$257:$A$597,)+1,1)&lt;&gt;"","",INDEX($A$257:$K$597,MATCH(A81,$A$257:$A$597,)+1,11)),"")</f>
        <v>#N/A</v>
      </c>
      <c r="E85" s="19"/>
      <c r="F85" s="19"/>
      <c r="I85" s="19"/>
      <c r="AA85" s="16"/>
    </row>
    <row r="86" spans="1:27" s="15" customFormat="1" hidden="1" outlineLevel="1">
      <c r="A86" s="19"/>
      <c r="B86" s="19"/>
      <c r="C86" s="19"/>
      <c r="D86" s="58"/>
      <c r="E86" s="19"/>
      <c r="F86" s="19"/>
      <c r="I86" s="19"/>
      <c r="AA86" s="16"/>
    </row>
    <row r="87" spans="1:27" s="15" customFormat="1" hidden="1" outlineLevel="1">
      <c r="A87" s="19"/>
      <c r="B87" s="19"/>
      <c r="C87" s="19"/>
      <c r="D87" s="58"/>
      <c r="E87" s="19"/>
      <c r="F87" s="19"/>
      <c r="I87" s="19"/>
      <c r="AA87" s="16"/>
    </row>
    <row r="88" spans="1:27" s="15" customFormat="1" hidden="1" outlineLevel="1">
      <c r="A88" s="19">
        <f>+A19</f>
        <v>0</v>
      </c>
      <c r="B88" s="19" t="e">
        <f>INDEX($A$257:$I$600,MATCH(A88,$A$257:$A$600,),6)</f>
        <v>#N/A</v>
      </c>
      <c r="C88" s="19" t="e">
        <f>IF(A88&lt;&gt;"",INDEX($A$257:$I$597,MATCH(A88,$A$257:$A$597,),3))</f>
        <v>#N/A</v>
      </c>
      <c r="D88" s="19" t="e">
        <f>INDEX($A$257:$X$600,MATCH(A88,$A$257:$A$600,),11)</f>
        <v>#N/A</v>
      </c>
      <c r="E88" s="19"/>
      <c r="F88" s="19"/>
      <c r="I88" s="19"/>
      <c r="AA88" s="16"/>
    </row>
    <row r="89" spans="1:27" s="15" customFormat="1" hidden="1" outlineLevel="1">
      <c r="A89" s="19"/>
      <c r="B89" s="19" t="e">
        <f>IF(B88&lt;&gt;"",IF(INDEX($A$257:$I$597,MATCH(A88,$A$257:$A$597,)+1,1)&lt;&gt;"","",INDEX($A$257:$I$597,MATCH(A88,$A$257:$A$597,)+1,6)),"")</f>
        <v>#N/A</v>
      </c>
      <c r="C89" s="19" t="e">
        <f>IF(B89="","",INDEX($A$257:$I$597,MATCH(A88,$A257:$A$597,)+1,3))</f>
        <v>#N/A</v>
      </c>
      <c r="D89" s="19" t="e">
        <f>IF(B88&lt;&gt;"",IF(INDEX($A$257:$K$597,MATCH(A88,$A$257:$A$597,)+1,1)&lt;&gt;"","",INDEX($A$257:$K$597,MATCH(A88,$A$257:$A$597,)+1,11)),"")</f>
        <v>#N/A</v>
      </c>
      <c r="E89" s="19"/>
      <c r="F89" s="19"/>
      <c r="I89" s="19"/>
      <c r="AA89" s="16"/>
    </row>
    <row r="90" spans="1:27" s="15" customFormat="1" hidden="1" outlineLevel="1">
      <c r="A90" s="19"/>
      <c r="B90" s="19" t="e">
        <f>IF(B89&lt;&gt;"",IF(INDEX($A$257:$I$597,MATCH(A88,$A$257:$A$597,)+2,1)&lt;&gt;"","",INDEX($A$257:$I$597,MATCH(A88,$A$257:$A$597,)+2,6)),"")</f>
        <v>#N/A</v>
      </c>
      <c r="C90" s="19" t="e">
        <f>IF(B90="","",INDEX($A$257:$I$597,MATCH(A88,$A$257:$A$597,)+2,3))</f>
        <v>#N/A</v>
      </c>
      <c r="D90" s="19" t="e">
        <f>IF(B89&lt;&gt;"",IF(INDEX($A$257:$K$597,MATCH(A88,$A$257:$A$597,)+1,1)&lt;&gt;"","",INDEX($A$257:$K$597,MATCH(A88,$A$257:$A$597,)+1,11)),"")</f>
        <v>#N/A</v>
      </c>
      <c r="E90" s="19"/>
      <c r="F90" s="19"/>
      <c r="I90" s="19"/>
      <c r="AA90" s="16"/>
    </row>
    <row r="91" spans="1:27" s="15" customFormat="1" hidden="1" outlineLevel="1">
      <c r="A91" s="19"/>
      <c r="B91" s="19" t="e">
        <f>IF(B90&lt;&gt;"",IF(INDEX($A$257:$I$597,MATCH(A88,$A$257:$A$597,)+3,1)&lt;&gt;"","",INDEX($A$257:$I$597,MATCH(A88,$A$257:$A$597,)+3,6)),"")</f>
        <v>#N/A</v>
      </c>
      <c r="C91" s="19" t="e">
        <f>IF(B91="","",INDEX($A$257:$I$597,MATCH(A88,$A$257:$A$597,)+3,3))</f>
        <v>#N/A</v>
      </c>
      <c r="D91" s="19" t="e">
        <f>IF(B90&lt;&gt;"",IF(INDEX($A$257:$K$597,MATCH(A88,$A$257:$A$597,)+1,1)&lt;&gt;"","",INDEX($A$257:$K$597,MATCH(A88,$A$257:$A$597,)+1,11)),"")</f>
        <v>#N/A</v>
      </c>
      <c r="E91" s="19"/>
      <c r="F91" s="19"/>
      <c r="I91" s="19"/>
      <c r="AA91" s="16"/>
    </row>
    <row r="92" spans="1:27" s="15" customFormat="1" hidden="1" outlineLevel="1">
      <c r="A92" s="19"/>
      <c r="B92" s="19" t="e">
        <f>IF(B91&lt;&gt;"",IF(INDEX($A$257:$I$597,MATCH(A88,$A$257:$A$597,)+4,1)&lt;&gt;"","",INDEX($A$257:$I$597,MATCH(A88,$A$257:$A$597,)+4,6)),"")</f>
        <v>#N/A</v>
      </c>
      <c r="C92" s="19" t="e">
        <f>IF(B92="","",INDEX($A$257:$I$597,MATCH(A88,$A$257:$A$597,)+4,3))</f>
        <v>#N/A</v>
      </c>
      <c r="D92" s="19" t="e">
        <f>IF(B91&lt;&gt;"",IF(INDEX($A$257:$K$597,MATCH(A88,$A$257:$A$597,)+1,1)&lt;&gt;"","",INDEX($A$257:$K$597,MATCH(A88,$A$257:$A$597,)+1,11)),"")</f>
        <v>#N/A</v>
      </c>
      <c r="E92" s="19"/>
      <c r="F92" s="19"/>
      <c r="I92" s="19"/>
      <c r="AA92" s="16"/>
    </row>
    <row r="93" spans="1:27" s="15" customFormat="1" hidden="1" outlineLevel="1">
      <c r="A93" s="19"/>
      <c r="B93" s="19"/>
      <c r="C93" s="19"/>
      <c r="D93" s="58"/>
      <c r="E93" s="19"/>
      <c r="F93" s="19"/>
      <c r="I93" s="19"/>
      <c r="AA93" s="16"/>
    </row>
    <row r="94" spans="1:27" s="15" customFormat="1" hidden="1" outlineLevel="1">
      <c r="A94" s="19"/>
      <c r="B94" s="19"/>
      <c r="C94" s="19"/>
      <c r="D94" s="58"/>
      <c r="E94" s="19"/>
      <c r="F94" s="19"/>
      <c r="I94" s="19"/>
      <c r="AA94" s="16"/>
    </row>
    <row r="95" spans="1:27" s="15" customFormat="1" hidden="1" outlineLevel="1">
      <c r="A95" s="19">
        <f>+A20</f>
        <v>0</v>
      </c>
      <c r="B95" s="19" t="e">
        <f>INDEX($A$257:$I$600,MATCH(A95,$A$257:$A$600,),6)</f>
        <v>#N/A</v>
      </c>
      <c r="C95" s="19" t="e">
        <f>IF(A95&lt;&gt;"",INDEX($A$257:$I$597,MATCH(A95,$A$257:$A$597,),3))</f>
        <v>#N/A</v>
      </c>
      <c r="D95" s="19" t="e">
        <f>INDEX($A$257:$X$600,MATCH(A95,$A$257:$A$600,),11)</f>
        <v>#N/A</v>
      </c>
      <c r="E95" s="19"/>
      <c r="F95" s="19"/>
      <c r="I95" s="19"/>
      <c r="AA95" s="16"/>
    </row>
    <row r="96" spans="1:27" s="15" customFormat="1" hidden="1" outlineLevel="1">
      <c r="A96" s="19"/>
      <c r="B96" s="19" t="e">
        <f>IF(B95&lt;&gt;"",IF(INDEX($A$257:$I$597,MATCH(A95,$A$257:$A$597,)+1,1)&lt;&gt;"","",INDEX($A$257:$I$597,MATCH(A95,$A$257:$A$597,)+1,6)),"")</f>
        <v>#N/A</v>
      </c>
      <c r="C96" s="19" t="e">
        <f>IF(B96="","",INDEX($A$257:$I$597,MATCH(A95,$A257:$A$597,)+1,3))</f>
        <v>#N/A</v>
      </c>
      <c r="D96" s="19" t="e">
        <f>IF(B95&lt;&gt;"",IF(INDEX($A$257:$K$597,MATCH(A95,$A$257:$A$597,)+1,1)&lt;&gt;"","",INDEX($A$257:$K$597,MATCH(A95,$A$257:$A$597,)+1,11)),"")</f>
        <v>#N/A</v>
      </c>
      <c r="E96" s="19"/>
      <c r="F96" s="19"/>
      <c r="I96" s="19"/>
      <c r="AA96" s="16"/>
    </row>
    <row r="97" spans="1:27" s="15" customFormat="1" hidden="1" outlineLevel="1">
      <c r="A97" s="19"/>
      <c r="B97" s="19" t="e">
        <f>IF(B96&lt;&gt;"",IF(INDEX($A$257:$I$597,MATCH(A95,$A$257:$A$597,)+2,1)&lt;&gt;"","",INDEX($A$257:$I$597,MATCH(A95,$A$257:$A$597,)+2,6)),"")</f>
        <v>#N/A</v>
      </c>
      <c r="C97" s="19" t="e">
        <f>IF(B97="","",INDEX($A$257:$I$597,MATCH(A95,$A$257:$A$597,)+2,3))</f>
        <v>#N/A</v>
      </c>
      <c r="D97" s="19" t="e">
        <f>IF(B96&lt;&gt;"",IF(INDEX($A$257:$K$597,MATCH(A95,$A$257:$A$597,)+1,1)&lt;&gt;"","",INDEX($A$257:$K$597,MATCH(A95,$A$257:$A$597,)+1,11)),"")</f>
        <v>#N/A</v>
      </c>
      <c r="E97" s="19"/>
      <c r="F97" s="19"/>
      <c r="I97" s="19"/>
      <c r="AA97" s="16"/>
    </row>
    <row r="98" spans="1:27" s="15" customFormat="1" hidden="1" outlineLevel="1">
      <c r="A98" s="19"/>
      <c r="B98" s="19" t="e">
        <f>IF(B97&lt;&gt;"",IF(INDEX($A$257:$I$597,MATCH(A95,$A$257:$A$597,)+3,1)&lt;&gt;"","",INDEX($A$257:$I$597,MATCH(A95,$A$257:$A$597,)+3,6)),"")</f>
        <v>#N/A</v>
      </c>
      <c r="C98" s="19" t="e">
        <f>IF(B98="","",INDEX($A$257:$I$597,MATCH(A95,$A$257:$A$597,)+3,3))</f>
        <v>#N/A</v>
      </c>
      <c r="D98" s="19" t="e">
        <f>IF(B97&lt;&gt;"",IF(INDEX($A$257:$K$597,MATCH(A95,$A$257:$A$597,)+1,1)&lt;&gt;"","",INDEX($A$257:$K$597,MATCH(A95,$A$257:$A$597,)+1,11)),"")</f>
        <v>#N/A</v>
      </c>
      <c r="E98" s="19"/>
      <c r="F98" s="19"/>
      <c r="I98" s="19"/>
      <c r="AA98" s="16"/>
    </row>
    <row r="99" spans="1:27" s="15" customFormat="1" hidden="1" outlineLevel="1">
      <c r="A99" s="19"/>
      <c r="B99" s="19" t="e">
        <f>IF(B98&lt;&gt;"",IF(INDEX($A$257:$I$597,MATCH(A95,$A$257:$A$597,)+4,1)&lt;&gt;"","",INDEX($A$257:$I$597,MATCH(A95,$A$257:$A$597,)+4,6)),"")</f>
        <v>#N/A</v>
      </c>
      <c r="C99" s="19" t="e">
        <f>IF(B99="","",INDEX($A$257:$I$597,MATCH(A95,$A$257:$A$597,)+4,3))</f>
        <v>#N/A</v>
      </c>
      <c r="D99" s="19" t="e">
        <f>IF(B98&lt;&gt;"",IF(INDEX($A$257:$K$597,MATCH(A95,$A$257:$A$597,)+1,1)&lt;&gt;"","",INDEX($A$257:$K$597,MATCH(A95,$A$257:$A$597,)+1,11)),"")</f>
        <v>#N/A</v>
      </c>
      <c r="E99" s="19"/>
      <c r="F99" s="19"/>
      <c r="I99" s="19"/>
      <c r="AA99" s="16"/>
    </row>
    <row r="100" spans="1:27" s="15" customFormat="1" hidden="1" outlineLevel="1">
      <c r="A100" s="19"/>
      <c r="B100" s="19"/>
      <c r="C100" s="19"/>
      <c r="D100" s="58"/>
      <c r="E100" s="19"/>
      <c r="F100" s="19"/>
      <c r="I100" s="19"/>
      <c r="AA100" s="16"/>
    </row>
    <row r="101" spans="1:27" s="15" customFormat="1" hidden="1" outlineLevel="1">
      <c r="A101" s="19"/>
      <c r="B101" s="19"/>
      <c r="C101" s="19"/>
      <c r="D101" s="58"/>
      <c r="E101" s="19"/>
      <c r="F101" s="19"/>
      <c r="I101" s="19"/>
      <c r="AA101" s="16"/>
    </row>
    <row r="102" spans="1:27" s="15" customFormat="1" hidden="1" outlineLevel="1">
      <c r="A102" s="19">
        <f>+A21</f>
        <v>0</v>
      </c>
      <c r="B102" s="19" t="e">
        <f>INDEX($A$257:$I$600,MATCH(A102,$A$257:$A$600,),6)</f>
        <v>#N/A</v>
      </c>
      <c r="C102" s="19" t="e">
        <f>IF(A102&lt;&gt;"",INDEX($A$257:$I$597,MATCH(A102,$A$257:$A$597,),3))</f>
        <v>#N/A</v>
      </c>
      <c r="D102" s="19" t="e">
        <f>INDEX($A$257:$X$600,MATCH(A102,$A$257:$A$600,),11)</f>
        <v>#N/A</v>
      </c>
      <c r="E102" s="19"/>
      <c r="F102" s="19"/>
      <c r="I102" s="19"/>
      <c r="AA102" s="16"/>
    </row>
    <row r="103" spans="1:27" s="15" customFormat="1" hidden="1" outlineLevel="1">
      <c r="A103" s="19"/>
      <c r="B103" s="19" t="e">
        <f>IF(B102&lt;&gt;"",IF(INDEX($A$257:$I$597,MATCH(A102,$A$257:$A$597,)+1,1)&lt;&gt;"","",INDEX($A$257:$I$597,MATCH(A102,$A$257:$A$597,)+1,6)),"")</f>
        <v>#N/A</v>
      </c>
      <c r="C103" s="19" t="e">
        <f>IF(B103="","",INDEX($A$257:$I$597,MATCH(A102,$A257:$A$597,)+1,3))</f>
        <v>#N/A</v>
      </c>
      <c r="D103" s="19" t="e">
        <f>IF(B102&lt;&gt;"",IF(INDEX($A$257:$K$597,MATCH(A102,$A$257:$A$597,)+1,1)&lt;&gt;"","",INDEX($A$257:$K$597,MATCH(A102,$A$257:$A$597,)+1,11)),"")</f>
        <v>#N/A</v>
      </c>
      <c r="E103" s="19"/>
      <c r="F103" s="19"/>
      <c r="I103" s="19"/>
      <c r="AA103" s="16"/>
    </row>
    <row r="104" spans="1:27" s="15" customFormat="1" hidden="1" outlineLevel="1">
      <c r="A104" s="19"/>
      <c r="B104" s="19" t="e">
        <f>IF(B103&lt;&gt;"",IF(INDEX($A$257:$I$597,MATCH(A102,$A$257:$A$597,)+2,1)&lt;&gt;"","",INDEX($A$257:$I$597,MATCH(A102,$A$257:$A$597,)+2,6)),"")</f>
        <v>#N/A</v>
      </c>
      <c r="C104" s="19" t="e">
        <f>IF(B104="","",INDEX($A$257:$I$597,MATCH(A102,$A$257:$A$597,)+2,3))</f>
        <v>#N/A</v>
      </c>
      <c r="D104" s="19" t="e">
        <f>IF(B103&lt;&gt;"",IF(INDEX($A$257:$K$597,MATCH(A102,$A$257:$A$597,)+1,1)&lt;&gt;"","",INDEX($A$257:$K$597,MATCH(A102,$A$257:$A$597,)+1,11)),"")</f>
        <v>#N/A</v>
      </c>
      <c r="E104" s="19"/>
      <c r="F104" s="19"/>
      <c r="I104" s="19"/>
      <c r="AA104" s="16"/>
    </row>
    <row r="105" spans="1:27" s="15" customFormat="1" hidden="1" outlineLevel="1">
      <c r="A105" s="19"/>
      <c r="B105" s="19" t="e">
        <f>IF(B104&lt;&gt;"",IF(INDEX($A$257:$I$597,MATCH(A102,$A$257:$A$597,)+3,1)&lt;&gt;"","",INDEX($A$257:$I$597,MATCH(A102,$A$257:$A$597,)+3,6)),"")</f>
        <v>#N/A</v>
      </c>
      <c r="C105" s="19" t="e">
        <f>IF(B105="","",INDEX($A$257:$I$597,MATCH(A102,$A$257:$A$597,)+3,3))</f>
        <v>#N/A</v>
      </c>
      <c r="D105" s="19" t="e">
        <f>IF(B104&lt;&gt;"",IF(INDEX($A$257:$K$597,MATCH(A102,$A$257:$A$597,)+1,1)&lt;&gt;"","",INDEX($A$257:$K$597,MATCH(A102,$A$257:$A$597,)+1,11)),"")</f>
        <v>#N/A</v>
      </c>
      <c r="E105" s="19"/>
      <c r="F105" s="19"/>
      <c r="I105" s="19"/>
      <c r="AA105" s="16"/>
    </row>
    <row r="106" spans="1:27" s="15" customFormat="1" hidden="1" outlineLevel="1">
      <c r="A106" s="19"/>
      <c r="B106" s="19" t="e">
        <f>IF(B105&lt;&gt;"",IF(INDEX($A$257:$I$597,MATCH(A102,$A$257:$A$597,)+4,1)&lt;&gt;"","",INDEX($A$257:$I$597,MATCH(A102,$A$257:$A$597,)+4,6)),"")</f>
        <v>#N/A</v>
      </c>
      <c r="C106" s="19" t="e">
        <f>IF(B106="","",INDEX($A$257:$I$597,MATCH(A102,$A$257:$A$597,)+4,3))</f>
        <v>#N/A</v>
      </c>
      <c r="D106" s="19" t="e">
        <f>IF(B105&lt;&gt;"",IF(INDEX($A$257:$K$597,MATCH(A102,$A$257:$A$597,)+1,1)&lt;&gt;"","",INDEX($A$257:$K$597,MATCH(A102,$A$257:$A$597,)+1,11)),"")</f>
        <v>#N/A</v>
      </c>
      <c r="E106" s="19"/>
      <c r="F106" s="19"/>
      <c r="I106" s="19"/>
      <c r="AA106" s="16"/>
    </row>
    <row r="107" spans="1:27" s="15" customFormat="1" hidden="1" outlineLevel="1">
      <c r="A107" s="19"/>
      <c r="B107" s="19"/>
      <c r="C107" s="19"/>
      <c r="D107" s="58"/>
      <c r="E107" s="19"/>
      <c r="F107" s="19"/>
      <c r="I107" s="19"/>
      <c r="AA107" s="16"/>
    </row>
    <row r="108" spans="1:27" s="15" customFormat="1" hidden="1" outlineLevel="1">
      <c r="A108" s="19"/>
      <c r="B108" s="19"/>
      <c r="C108" s="19"/>
      <c r="D108" s="58"/>
      <c r="E108" s="19"/>
      <c r="F108" s="19"/>
      <c r="I108" s="19"/>
      <c r="AA108" s="16"/>
    </row>
    <row r="109" spans="1:27" s="15" customFormat="1" hidden="1" outlineLevel="1">
      <c r="A109" s="19"/>
      <c r="B109" s="19"/>
      <c r="C109" s="19"/>
      <c r="D109" s="58"/>
      <c r="E109" s="19"/>
      <c r="F109" s="19"/>
      <c r="I109" s="19"/>
      <c r="AA109" s="16"/>
    </row>
    <row r="110" spans="1:27" s="15" customFormat="1" hidden="1" outlineLevel="1">
      <c r="A110" s="19"/>
      <c r="B110" s="19"/>
      <c r="C110" s="19"/>
      <c r="D110" s="58"/>
      <c r="E110" s="19"/>
      <c r="F110" s="19"/>
      <c r="I110" s="19"/>
      <c r="AA110" s="16"/>
    </row>
    <row r="111" spans="1:27" s="15" customFormat="1" hidden="1" outlineLevel="1">
      <c r="A111" s="19"/>
      <c r="B111" s="19"/>
      <c r="C111" s="19"/>
      <c r="D111" s="58"/>
      <c r="E111" s="19"/>
      <c r="F111" s="19"/>
      <c r="I111" s="19"/>
      <c r="AA111" s="16"/>
    </row>
    <row r="112" spans="1:27" s="15" customFormat="1" hidden="1" outlineLevel="1">
      <c r="A112" s="19"/>
      <c r="B112" s="19"/>
      <c r="C112" s="19"/>
      <c r="D112" s="58"/>
      <c r="E112" s="19"/>
      <c r="F112" s="19"/>
      <c r="I112" s="19"/>
      <c r="AA112" s="16"/>
    </row>
    <row r="113" spans="1:27" s="15" customFormat="1" hidden="1" outlineLevel="1">
      <c r="A113" s="19"/>
      <c r="B113" s="19"/>
      <c r="C113" s="19"/>
      <c r="D113" s="58"/>
      <c r="E113" s="19"/>
      <c r="F113" s="19"/>
      <c r="I113" s="19"/>
      <c r="AA113" s="16"/>
    </row>
    <row r="114" spans="1:27" s="15" customFormat="1" hidden="1" outlineLevel="1">
      <c r="A114" s="19"/>
      <c r="B114" s="19"/>
      <c r="C114" s="19"/>
      <c r="D114" s="58"/>
      <c r="E114" s="19"/>
      <c r="F114" s="19"/>
      <c r="I114" s="19"/>
      <c r="AA114" s="16"/>
    </row>
    <row r="115" spans="1:27" s="15" customFormat="1" hidden="1" outlineLevel="1">
      <c r="A115" s="19"/>
      <c r="B115" s="19"/>
      <c r="C115" s="19"/>
      <c r="D115" s="58"/>
      <c r="E115" s="19"/>
      <c r="F115" s="19"/>
      <c r="I115" s="19"/>
      <c r="AA115" s="16"/>
    </row>
    <row r="116" spans="1:27" s="15" customFormat="1" hidden="1" outlineLevel="1">
      <c r="A116" s="19">
        <f>+A22</f>
        <v>0</v>
      </c>
      <c r="B116" s="19" t="e">
        <f>INDEX($A$257:$I$600,MATCH(A116,$A$257:$A$600,),6)</f>
        <v>#N/A</v>
      </c>
      <c r="C116" s="19" t="e">
        <f>IF(A116&lt;&gt;"",INDEX($A$257:$I$597,MATCH(A116,$A$257:$A$597,),3))</f>
        <v>#N/A</v>
      </c>
      <c r="D116" s="19" t="e">
        <f>INDEX($A$257:$X$600,MATCH(A116,$A$257:$A$600,),11)</f>
        <v>#N/A</v>
      </c>
      <c r="E116" s="19"/>
      <c r="F116" s="19"/>
      <c r="I116" s="19"/>
      <c r="AA116" s="16"/>
    </row>
    <row r="117" spans="1:27" s="15" customFormat="1" hidden="1" outlineLevel="1">
      <c r="A117" s="19"/>
      <c r="B117" s="19" t="e">
        <f>IF(B116&lt;&gt;"",IF(INDEX($A$257:$I$597,MATCH(A116,$A$257:$A$597,)+1,1)&lt;&gt;"","",INDEX($A$257:$I$597,MATCH(A116,$A$257:$A$597,)+1,6)),"")</f>
        <v>#N/A</v>
      </c>
      <c r="C117" s="19" t="e">
        <f>IF(B117="","",INDEX($A$257:$I$597,MATCH(A116,$A257:$A$597,)+1,3))</f>
        <v>#N/A</v>
      </c>
      <c r="D117" s="19" t="e">
        <f>IF(B116&lt;&gt;"",IF(INDEX($A$257:$K$597,MATCH(A116,$A$257:$A$597,)+1,1)&lt;&gt;"","",INDEX($A$257:$K$597,MATCH(A116,$A$257:$A$597,)+1,11)),"")</f>
        <v>#N/A</v>
      </c>
      <c r="E117" s="19"/>
      <c r="F117" s="19"/>
      <c r="I117" s="19"/>
      <c r="AA117" s="16"/>
    </row>
    <row r="118" spans="1:27" s="15" customFormat="1" hidden="1" outlineLevel="1">
      <c r="A118" s="19"/>
      <c r="B118" s="19" t="e">
        <f>IF(B117&lt;&gt;"",IF(INDEX($A$257:$I$597,MATCH(A116,$A$257:$A$597,)+2,1)&lt;&gt;"","",INDEX($A$257:$I$597,MATCH(A116,$A$257:$A$597,)+2,6)),"")</f>
        <v>#N/A</v>
      </c>
      <c r="C118" s="19" t="e">
        <f>IF(B118="","",INDEX($A$257:$I$597,MATCH(A116,$A$257:$A$597,)+2,3))</f>
        <v>#N/A</v>
      </c>
      <c r="D118" s="19" t="e">
        <f>IF(B117&lt;&gt;"",IF(INDEX($A$257:$K$597,MATCH(A116,$A$257:$A$597,)+1,1)&lt;&gt;"","",INDEX($A$257:$K$597,MATCH(A116,$A$257:$A$597,)+1,11)),"")</f>
        <v>#N/A</v>
      </c>
      <c r="E118" s="19"/>
      <c r="F118" s="19"/>
      <c r="I118" s="19"/>
      <c r="AA118" s="16"/>
    </row>
    <row r="119" spans="1:27" s="15" customFormat="1" hidden="1" outlineLevel="1">
      <c r="A119" s="19"/>
      <c r="B119" s="19" t="e">
        <f>IF(B118&lt;&gt;"",IF(INDEX($A$257:$I$597,MATCH(A116,$A$257:$A$597,)+3,1)&lt;&gt;"","",INDEX($A$257:$I$597,MATCH(A116,$A$257:$A$597,)+3,6)),"")</f>
        <v>#N/A</v>
      </c>
      <c r="C119" s="19" t="e">
        <f>IF(B119="","",INDEX($A$257:$I$597,MATCH(A116,$A$257:$A$597,)+3,3))</f>
        <v>#N/A</v>
      </c>
      <c r="D119" s="19" t="e">
        <f>IF(B118&lt;&gt;"",IF(INDEX($A$257:$K$597,MATCH(A116,$A$257:$A$597,)+1,1)&lt;&gt;"","",INDEX($A$257:$K$597,MATCH(A116,$A$257:$A$597,)+1,11)),"")</f>
        <v>#N/A</v>
      </c>
      <c r="E119" s="19"/>
      <c r="F119" s="19"/>
      <c r="I119" s="19"/>
      <c r="AA119" s="16"/>
    </row>
    <row r="120" spans="1:27" s="15" customFormat="1" hidden="1" outlineLevel="1">
      <c r="A120" s="19"/>
      <c r="B120" s="19" t="e">
        <f>IF(B119&lt;&gt;"",IF(INDEX($A$257:$I$597,MATCH(A116,$A$257:$A$597,)+4,1)&lt;&gt;"","",INDEX($A$257:$I$597,MATCH(A116,$A$257:$A$597,)+4,6)),"")</f>
        <v>#N/A</v>
      </c>
      <c r="C120" s="19" t="e">
        <f>IF(B120="","",INDEX($A$257:$I$597,MATCH(A116,$A$257:$A$597,)+4,3))</f>
        <v>#N/A</v>
      </c>
      <c r="D120" s="19" t="e">
        <f>IF(B119&lt;&gt;"",IF(INDEX($A$257:$K$597,MATCH(A116,$A$257:$A$597,)+1,1)&lt;&gt;"","",INDEX($A$257:$K$597,MATCH(A116,$A$257:$A$597,)+1,11)),"")</f>
        <v>#N/A</v>
      </c>
      <c r="E120" s="19"/>
      <c r="F120" s="19"/>
      <c r="I120" s="19"/>
      <c r="AA120" s="16"/>
    </row>
    <row r="121" spans="1:27" s="15" customFormat="1" hidden="1" outlineLevel="1">
      <c r="A121" s="19"/>
      <c r="B121" s="19"/>
      <c r="C121" s="19"/>
      <c r="D121" s="58"/>
      <c r="E121" s="19"/>
      <c r="F121" s="19"/>
      <c r="I121" s="19"/>
      <c r="AA121" s="16"/>
    </row>
    <row r="122" spans="1:27" s="15" customFormat="1" hidden="1" outlineLevel="1">
      <c r="A122" s="19"/>
      <c r="B122" s="19"/>
      <c r="C122" s="19"/>
      <c r="D122" s="58"/>
      <c r="E122" s="19"/>
      <c r="F122" s="19"/>
      <c r="I122" s="19"/>
      <c r="AA122" s="16"/>
    </row>
    <row r="123" spans="1:27" s="15" customFormat="1" hidden="1" outlineLevel="1">
      <c r="A123" s="19">
        <f>+A23</f>
        <v>0</v>
      </c>
      <c r="B123" s="19" t="e">
        <f>INDEX($A$257:$I$600,MATCH(A123,$A$257:$A$600,),6)</f>
        <v>#N/A</v>
      </c>
      <c r="C123" s="19" t="e">
        <f>IF(A123&lt;&gt;"",INDEX($A$257:$I$597,MATCH(A123,$A$257:$A$597,),3))</f>
        <v>#N/A</v>
      </c>
      <c r="D123" s="19" t="e">
        <f>INDEX($A$257:$X$600,MATCH(A123,$A$257:$A$600,),11)</f>
        <v>#N/A</v>
      </c>
      <c r="E123" s="19"/>
      <c r="F123" s="19"/>
      <c r="I123" s="19"/>
      <c r="AA123" s="16"/>
    </row>
    <row r="124" spans="1:27" s="15" customFormat="1" hidden="1" outlineLevel="1">
      <c r="A124" s="19"/>
      <c r="B124" s="19" t="e">
        <f>IF(B123&lt;&gt;"",IF(INDEX($A$257:$I$597,MATCH(A123,$A$257:$A$597,)+1,1)&lt;&gt;"","",INDEX($A$257:$I$597,MATCH(A123,$A$257:$A$597,)+1,6)),"")</f>
        <v>#N/A</v>
      </c>
      <c r="C124" s="19" t="e">
        <f>IF(B124="","",INDEX($A$257:$I$597,MATCH(A123,$A257:$A$597,)+1,3))</f>
        <v>#N/A</v>
      </c>
      <c r="D124" s="19" t="e">
        <f>IF(B123&lt;&gt;"",IF(INDEX($A$257:$K$597,MATCH(A123,$A$257:$A$597,)+1,1)&lt;&gt;"","",INDEX($A$257:$K$597,MATCH(A123,$A$257:$A$597,)+1,11)),"")</f>
        <v>#N/A</v>
      </c>
      <c r="E124" s="19"/>
      <c r="F124" s="19"/>
      <c r="I124" s="19"/>
      <c r="AA124" s="16"/>
    </row>
    <row r="125" spans="1:27" s="15" customFormat="1" hidden="1" outlineLevel="1">
      <c r="A125" s="19"/>
      <c r="B125" s="19" t="e">
        <f>IF(B124&lt;&gt;"",IF(INDEX($A$257:$I$597,MATCH(A123,$A$257:$A$597,)+2,1)&lt;&gt;"","",INDEX($A$257:$I$597,MATCH(A123,$A$257:$A$597,)+2,6)),"")</f>
        <v>#N/A</v>
      </c>
      <c r="C125" s="19" t="e">
        <f>IF(B125="","",INDEX($A$257:$I$597,MATCH(A123,$A$257:$A$597,)+2,3))</f>
        <v>#N/A</v>
      </c>
      <c r="D125" s="19" t="e">
        <f>IF(B124&lt;&gt;"",IF(INDEX($A$257:$K$597,MATCH(A123,$A$257:$A$597,)+1,1)&lt;&gt;"","",INDEX($A$257:$K$597,MATCH(A123,$A$257:$A$597,)+1,11)),"")</f>
        <v>#N/A</v>
      </c>
      <c r="E125" s="19"/>
      <c r="F125" s="19"/>
      <c r="I125" s="19"/>
      <c r="AA125" s="16"/>
    </row>
    <row r="126" spans="1:27" s="15" customFormat="1" hidden="1" outlineLevel="1">
      <c r="A126" s="19"/>
      <c r="B126" s="19" t="e">
        <f>IF(B125&lt;&gt;"",IF(INDEX($A$257:$I$597,MATCH(A123,$A$257:$A$597,)+3,1)&lt;&gt;"","",INDEX($A$257:$I$597,MATCH(A123,$A$257:$A$597,)+3,6)),"")</f>
        <v>#N/A</v>
      </c>
      <c r="C126" s="19" t="e">
        <f>IF(B126="","",INDEX($A$257:$I$597,MATCH(A123,$A$257:$A$597,)+3,3))</f>
        <v>#N/A</v>
      </c>
      <c r="D126" s="19" t="e">
        <f>IF(B125&lt;&gt;"",IF(INDEX($A$257:$K$597,MATCH(A123,$A$257:$A$597,)+1,1)&lt;&gt;"","",INDEX($A$257:$K$597,MATCH(A123,$A$257:$A$597,)+1,11)),"")</f>
        <v>#N/A</v>
      </c>
      <c r="E126" s="19"/>
      <c r="F126" s="19"/>
      <c r="I126" s="19"/>
      <c r="AA126" s="16"/>
    </row>
    <row r="127" spans="1:27" s="15" customFormat="1" hidden="1" outlineLevel="1">
      <c r="A127" s="19"/>
      <c r="B127" s="19" t="e">
        <f>IF(B126&lt;&gt;"",IF(INDEX($A$257:$I$597,MATCH(A123,$A$257:$A$597,)+4,1)&lt;&gt;"","",INDEX($A$257:$I$597,MATCH(A123,$A$257:$A$597,)+4,6)),"")</f>
        <v>#N/A</v>
      </c>
      <c r="C127" s="19" t="e">
        <f>IF(B127="","",INDEX($A$257:$I$597,MATCH(A123,$A$257:$A$597,)+4,3))</f>
        <v>#N/A</v>
      </c>
      <c r="D127" s="19" t="e">
        <f>IF(B126&lt;&gt;"",IF(INDEX($A$257:$K$597,MATCH(A123,$A$257:$A$597,)+1,1)&lt;&gt;"","",INDEX($A$257:$K$597,MATCH(A123,$A$257:$A$597,)+1,11)),"")</f>
        <v>#N/A</v>
      </c>
      <c r="E127" s="19"/>
      <c r="F127" s="19"/>
      <c r="I127" s="19"/>
      <c r="AA127" s="16"/>
    </row>
    <row r="128" spans="1:27" s="15" customFormat="1" hidden="1" outlineLevel="1">
      <c r="A128" s="19"/>
      <c r="B128" s="19"/>
      <c r="C128" s="19"/>
      <c r="D128" s="58"/>
      <c r="E128" s="19"/>
      <c r="F128" s="19"/>
      <c r="I128" s="19"/>
      <c r="AA128" s="16"/>
    </row>
    <row r="129" spans="1:27" s="15" customFormat="1" hidden="1" outlineLevel="1">
      <c r="A129" s="19"/>
      <c r="B129" s="19"/>
      <c r="C129" s="19"/>
      <c r="D129" s="58"/>
      <c r="E129" s="19"/>
      <c r="F129" s="19"/>
      <c r="I129" s="19"/>
      <c r="AA129" s="16"/>
    </row>
    <row r="130" spans="1:27" s="15" customFormat="1" hidden="1" outlineLevel="1">
      <c r="A130" s="19">
        <f>+A24</f>
        <v>0</v>
      </c>
      <c r="B130" s="19" t="e">
        <f>INDEX($A$257:$I$600,MATCH(A130,$A$257:$A$600,),6)</f>
        <v>#N/A</v>
      </c>
      <c r="C130" s="19" t="e">
        <f>IF(A130&lt;&gt;"",INDEX($A$257:$I$597,MATCH(A130,$A$257:$A$597,),3))</f>
        <v>#N/A</v>
      </c>
      <c r="D130" s="19" t="e">
        <f>INDEX($A$257:$X$600,MATCH(A130,$A$257:$A$600,),11)</f>
        <v>#N/A</v>
      </c>
      <c r="E130" s="19"/>
      <c r="F130" s="19"/>
      <c r="I130" s="19"/>
      <c r="AA130" s="16"/>
    </row>
    <row r="131" spans="1:27" s="15" customFormat="1" hidden="1" outlineLevel="1">
      <c r="A131" s="19"/>
      <c r="B131" s="19" t="e">
        <f>IF(B130&lt;&gt;"",IF(INDEX($A$257:$I$597,MATCH(A130,$A$257:$A$597,)+1,1)&lt;&gt;"","",INDEX($A$257:$I$597,MATCH(A130,$A$257:$A$597,)+1,6)),"")</f>
        <v>#N/A</v>
      </c>
      <c r="C131" s="19" t="e">
        <f>IF(B131="","",INDEX($A$257:$I$597,MATCH(A130,$A$257:$A$597,)+1,3))</f>
        <v>#N/A</v>
      </c>
      <c r="D131" s="19" t="e">
        <f>IF(B130&lt;&gt;"",IF(INDEX($A$257:$K$597,MATCH(A130,$A$257:$A$597,)+1,1)&lt;&gt;"","",INDEX($A$257:$K$597,MATCH(A130,$A$257:$A$597,)+1,11)),"")</f>
        <v>#N/A</v>
      </c>
      <c r="E131" s="19"/>
      <c r="F131" s="19"/>
      <c r="I131" s="19"/>
      <c r="AA131" s="16"/>
    </row>
    <row r="132" spans="1:27" s="15" customFormat="1" hidden="1" outlineLevel="1">
      <c r="A132" s="19"/>
      <c r="B132" s="19" t="e">
        <f>IF(B131&lt;&gt;"",IF(INDEX($A$257:$I$597,MATCH(A130,$A$257:$A$597,)+2,1)&lt;&gt;"","",INDEX($A$257:$I$597,MATCH(A130,$A$257:$A$597,)+2,6)),"")</f>
        <v>#N/A</v>
      </c>
      <c r="C132" s="19" t="e">
        <f>IF(B132="","",INDEX($A$257:$I$597,MATCH(A130,$A$257:$A$597,)+2,3))</f>
        <v>#N/A</v>
      </c>
      <c r="D132" s="19" t="e">
        <f>IF(B131&lt;&gt;"",IF(INDEX($A$257:$K$597,MATCH(A130,$A$257:$A$597,)+1,1)&lt;&gt;"","",INDEX($A$257:$K$597,MATCH(A130,$A$257:$A$597,)+1,11)),"")</f>
        <v>#N/A</v>
      </c>
      <c r="E132" s="19"/>
      <c r="F132" s="19"/>
      <c r="I132" s="19"/>
      <c r="AA132" s="16"/>
    </row>
    <row r="133" spans="1:27" s="15" customFormat="1" hidden="1" outlineLevel="1">
      <c r="A133" s="19"/>
      <c r="B133" s="19" t="e">
        <f>IF(B132&lt;&gt;"",IF(INDEX($A$257:$I$597,MATCH(A130,$A$257:$A$597,)+3,1)&lt;&gt;"","",INDEX($A$257:$I$597,MATCH(A130,$A$257:$A$597,)+3,6)),"")</f>
        <v>#N/A</v>
      </c>
      <c r="C133" s="19" t="e">
        <f>IF(B133="","",INDEX($A$257:$I$597,MATCH(A130,$A$257:$A$597,)+3,3))</f>
        <v>#N/A</v>
      </c>
      <c r="D133" s="19" t="e">
        <f>IF(B132&lt;&gt;"",IF(INDEX($A$257:$K$597,MATCH(A130,$A$257:$A$597,)+1,1)&lt;&gt;"","",INDEX($A$257:$K$597,MATCH(A130,$A$257:$A$597,)+1,11)),"")</f>
        <v>#N/A</v>
      </c>
      <c r="E133" s="19"/>
      <c r="F133" s="19"/>
      <c r="I133" s="19"/>
      <c r="AA133" s="16"/>
    </row>
    <row r="134" spans="1:27" s="15" customFormat="1" hidden="1" outlineLevel="1">
      <c r="A134" s="19"/>
      <c r="B134" s="19" t="e">
        <f>IF(B133&lt;&gt;"",IF(INDEX($A$257:$I$597,MATCH(A130,$A$257:$A$597,)+4,1)&lt;&gt;"","",INDEX($A$257:$I$597,MATCH(A130,$A$257:$A$597,)+4,6)),"")</f>
        <v>#N/A</v>
      </c>
      <c r="C134" s="19" t="e">
        <f>IF(B134="","",INDEX($A$257:$I$597,MATCH(A130,$A$257:$A$597,)+4,3))</f>
        <v>#N/A</v>
      </c>
      <c r="D134" s="19" t="e">
        <f>IF(B133&lt;&gt;"",IF(INDEX($A$257:$K$597,MATCH(A130,$A$257:$A$597,)+1,1)&lt;&gt;"","",INDEX($A$257:$K$597,MATCH(A130,$A$257:$A$597,)+1,11)),"")</f>
        <v>#N/A</v>
      </c>
      <c r="E134" s="19"/>
      <c r="F134" s="19"/>
      <c r="I134" s="19"/>
      <c r="AA134" s="16"/>
    </row>
    <row r="135" spans="1:27" s="15" customFormat="1" hidden="1" outlineLevel="1">
      <c r="A135" s="19"/>
      <c r="B135" s="19"/>
      <c r="C135" s="19"/>
      <c r="D135" s="58"/>
      <c r="E135" s="19"/>
      <c r="F135" s="19"/>
      <c r="I135" s="19"/>
      <c r="AA135" s="16"/>
    </row>
    <row r="136" spans="1:27" s="15" customFormat="1" hidden="1" outlineLevel="1">
      <c r="A136" s="19"/>
      <c r="B136" s="19"/>
      <c r="C136" s="19"/>
      <c r="D136" s="58"/>
      <c r="E136" s="19"/>
      <c r="F136" s="19"/>
      <c r="I136" s="19"/>
      <c r="AA136" s="16"/>
    </row>
    <row r="137" spans="1:27" s="15" customFormat="1" hidden="1" outlineLevel="1">
      <c r="A137" s="19"/>
      <c r="B137" s="19"/>
      <c r="C137" s="19"/>
      <c r="D137" s="58"/>
      <c r="E137" s="19"/>
      <c r="F137" s="19"/>
      <c r="I137" s="19"/>
      <c r="AA137" s="16"/>
    </row>
    <row r="138" spans="1:27" s="15" customFormat="1" hidden="1" outlineLevel="1">
      <c r="A138" s="19"/>
      <c r="B138" s="19"/>
      <c r="C138" s="19"/>
      <c r="D138" s="58"/>
      <c r="E138" s="19"/>
      <c r="F138" s="19"/>
      <c r="I138" s="19"/>
      <c r="AA138" s="16"/>
    </row>
    <row r="139" spans="1:27" s="15" customFormat="1" hidden="1" outlineLevel="1">
      <c r="A139" s="19"/>
      <c r="B139" s="19"/>
      <c r="C139" s="19"/>
      <c r="D139" s="58"/>
      <c r="E139" s="19"/>
      <c r="F139" s="19"/>
      <c r="I139" s="19"/>
      <c r="AA139" s="16"/>
    </row>
    <row r="140" spans="1:27" s="15" customFormat="1" hidden="1" outlineLevel="1">
      <c r="A140" s="19"/>
      <c r="B140" s="19"/>
      <c r="C140" s="19"/>
      <c r="D140" s="58"/>
      <c r="E140" s="19"/>
      <c r="F140" s="19"/>
      <c r="I140" s="19"/>
      <c r="AA140" s="16"/>
    </row>
    <row r="141" spans="1:27" s="15" customFormat="1" hidden="1" outlineLevel="1">
      <c r="A141" s="19"/>
      <c r="B141" s="19"/>
      <c r="C141" s="19"/>
      <c r="D141" s="58"/>
      <c r="E141" s="19"/>
      <c r="F141" s="19"/>
      <c r="I141" s="19"/>
      <c r="AA141" s="16"/>
    </row>
    <row r="142" spans="1:27" s="15" customFormat="1" hidden="1" outlineLevel="1">
      <c r="A142" s="19">
        <f>+A25</f>
        <v>0</v>
      </c>
      <c r="B142" s="19" t="e">
        <f>INDEX($A$257:$I$600,MATCH(A142,$A$257:$A$600,),6)</f>
        <v>#N/A</v>
      </c>
      <c r="C142" s="19" t="e">
        <f>IF(A142&lt;&gt;"",INDEX($A$257:$I$597,MATCH(A142,$A$257:$A$597,),3))</f>
        <v>#N/A</v>
      </c>
      <c r="D142" s="19" t="e">
        <f>INDEX($A$257:$X$600,MATCH(A142,$A$257:$A$600,),11)</f>
        <v>#N/A</v>
      </c>
      <c r="E142" s="19"/>
      <c r="F142" s="19"/>
      <c r="I142" s="19"/>
      <c r="AA142" s="16"/>
    </row>
    <row r="143" spans="1:27" s="15" customFormat="1" hidden="1" outlineLevel="1">
      <c r="A143" s="19"/>
      <c r="B143" s="19" t="e">
        <f>IF(B142&lt;&gt;"",IF(INDEX($A$257:$I$597,MATCH(A142,$A$257:$A$597,)+1,1)&lt;&gt;"","",INDEX($A$257:$I$597,MATCH(A142,$A$257:$A$597,)+1,6)),"")</f>
        <v>#N/A</v>
      </c>
      <c r="C143" s="19" t="e">
        <f>IF(B143="","",INDEX($A$257:$I$597,MATCH(A142,$A$257:$A$597,)+1,3))</f>
        <v>#N/A</v>
      </c>
      <c r="D143" s="19" t="e">
        <f>IF(B142&lt;&gt;"",IF(INDEX($A$257:$K$597,MATCH(A142,$A$257:$A$597,)+1,1)&lt;&gt;"","",INDEX($A$257:$K$597,MATCH(A142,$A$257:$A$597,)+1,11)),"")</f>
        <v>#N/A</v>
      </c>
      <c r="E143" s="19"/>
      <c r="F143" s="19"/>
      <c r="I143" s="19"/>
      <c r="AA143" s="16"/>
    </row>
    <row r="144" spans="1:27" s="15" customFormat="1" hidden="1" outlineLevel="1">
      <c r="A144" s="19"/>
      <c r="B144" s="19" t="e">
        <f>IF(B143&lt;&gt;"",IF(INDEX($A$257:$I$597,MATCH(A142,$A$257:$A$597,)+2,1)&lt;&gt;"","",INDEX($A$257:$I$597,MATCH(A142,$A$257:$A$597,)+2,6)),"")</f>
        <v>#N/A</v>
      </c>
      <c r="C144" s="19" t="e">
        <f>IF(B144="","",INDEX($A$257:$I$597,MATCH(A142,$A$257:$A$597,)+2,3))</f>
        <v>#N/A</v>
      </c>
      <c r="D144" s="19" t="e">
        <f>IF(B143&lt;&gt;"",IF(INDEX($A$257:$K$597,MATCH(A142,$A$257:$A$597,)+1,1)&lt;&gt;"","",INDEX($A$257:$K$597,MATCH(A142,$A$257:$A$597,)+1,11)),"")</f>
        <v>#N/A</v>
      </c>
      <c r="E144" s="19"/>
      <c r="F144" s="19"/>
      <c r="I144" s="19"/>
      <c r="AA144" s="16"/>
    </row>
    <row r="145" spans="1:27" s="15" customFormat="1" hidden="1" outlineLevel="1">
      <c r="A145" s="19"/>
      <c r="B145" s="19" t="e">
        <f>IF(B144&lt;&gt;"",IF(INDEX($A$257:$I$597,MATCH(A142,$A$257:$A$597,)+3,1)&lt;&gt;"","",INDEX($A$257:$I$597,MATCH(A142,$A$257:$A$597,)+3,6)),"")</f>
        <v>#N/A</v>
      </c>
      <c r="C145" s="19" t="e">
        <f>IF(B145="","",INDEX($A$257:$I$597,MATCH(A142,$A$257:$A$597,)+3,3))</f>
        <v>#N/A</v>
      </c>
      <c r="D145" s="19" t="e">
        <f>IF(B144&lt;&gt;"",IF(INDEX($A$257:$K$597,MATCH(A142,$A$257:$A$597,)+1,1)&lt;&gt;"","",INDEX($A$257:$K$597,MATCH(A142,$A$257:$A$597,)+1,11)),"")</f>
        <v>#N/A</v>
      </c>
      <c r="E145" s="19"/>
      <c r="F145" s="19"/>
      <c r="I145" s="19"/>
      <c r="AA145" s="16"/>
    </row>
    <row r="146" spans="1:27" s="15" customFormat="1" hidden="1" outlineLevel="1">
      <c r="A146" s="19"/>
      <c r="B146" s="19" t="e">
        <f>IF(B145&lt;&gt;"",IF(INDEX($A$257:$I$597,MATCH(A142,$A$257:$A$597,)+4,1)&lt;&gt;"","",INDEX($A$257:$I$597,MATCH(A142,$A$257:$A$597,)+4,6)),"")</f>
        <v>#N/A</v>
      </c>
      <c r="C146" s="19" t="e">
        <f>IF(B146="","",INDEX($A$257:$I$597,MATCH(A142,$A$257:$A$597,)+4,3))</f>
        <v>#N/A</v>
      </c>
      <c r="D146" s="19" t="e">
        <f>IF(B145&lt;&gt;"",IF(INDEX($A$257:$K$597,MATCH(A145,$A$257:$A$597,)+1,1)&lt;&gt;"","",INDEX($A$257:$K$597,MATCH(A145,$A$257:$A$597,)+1,11)),"")</f>
        <v>#N/A</v>
      </c>
      <c r="E146" s="19"/>
      <c r="F146" s="19"/>
      <c r="I146" s="19"/>
      <c r="AA146" s="16"/>
    </row>
    <row r="147" spans="1:27" s="15" customFormat="1" hidden="1" outlineLevel="1">
      <c r="A147" s="19"/>
      <c r="B147" s="19"/>
      <c r="C147" s="19"/>
      <c r="D147" s="58"/>
      <c r="E147" s="19"/>
      <c r="F147" s="19"/>
      <c r="I147" s="19"/>
      <c r="AA147" s="16"/>
    </row>
    <row r="148" spans="1:27" s="15" customFormat="1" hidden="1" outlineLevel="1">
      <c r="A148" s="19">
        <f>+A26</f>
        <v>0</v>
      </c>
      <c r="B148" s="19" t="e">
        <f>INDEX($A$257:$I$600,MATCH(A148,$A$257:$A$600,),6)</f>
        <v>#N/A</v>
      </c>
      <c r="C148" s="19" t="e">
        <f>IF(A148&lt;&gt;"",INDEX($A$257:$I$597,MATCH(A148,$A$257:$A$597,),3))</f>
        <v>#N/A</v>
      </c>
      <c r="D148" s="19" t="e">
        <f>INDEX($A$257:$X$600,MATCH(A148,$A$257:$A$600,),11)</f>
        <v>#N/A</v>
      </c>
      <c r="E148" s="19"/>
      <c r="F148" s="19"/>
      <c r="I148" s="19"/>
      <c r="AA148" s="16"/>
    </row>
    <row r="149" spans="1:27" s="15" customFormat="1" hidden="1" outlineLevel="1">
      <c r="A149" s="19"/>
      <c r="B149" s="19" t="e">
        <f>IF(B148&lt;&gt;"",IF(INDEX($A$257:$I$597,MATCH(A148,$A$257:$A$597,)+1,1)&lt;&gt;"","",INDEX($A$257:$I$597,MATCH(A148,$A$257:$A$597,)+1,6)),"")</f>
        <v>#N/A</v>
      </c>
      <c r="C149" s="19" t="e">
        <f>IF(B149="","",INDEX($A$257:$I$597,MATCH(A148,$A$257:$A$597,)+1,3))</f>
        <v>#N/A</v>
      </c>
      <c r="D149" s="19" t="e">
        <f>IF(B148&lt;&gt;"",IF(INDEX($A$257:$K$597,MATCH(A148,$A$257:$A$597,)+1,1)&lt;&gt;"","",INDEX($A$257:$K$597,MATCH(A148,$A$257:$A$597,)+1,11)),"")</f>
        <v>#N/A</v>
      </c>
      <c r="E149" s="19"/>
      <c r="F149" s="19"/>
      <c r="I149" s="19"/>
      <c r="AA149" s="16"/>
    </row>
    <row r="150" spans="1:27" s="15" customFormat="1" hidden="1" outlineLevel="1">
      <c r="A150" s="19"/>
      <c r="B150" s="19" t="e">
        <f>IF(B149&lt;&gt;"",IF(INDEX($A$257:$I$597,MATCH(A148,$A$257:$A$597,)+2,1)&lt;&gt;"","",INDEX($A$257:$I$597,MATCH(A148,$A$257:$A$597,)+2,6)),"")</f>
        <v>#N/A</v>
      </c>
      <c r="C150" s="19" t="e">
        <f>IF(B150="","",INDEX($A$257:$I$597,MATCH(A148,$A$257:$A$597,)+2,3))</f>
        <v>#N/A</v>
      </c>
      <c r="D150" s="19" t="e">
        <f>IF(B149&lt;&gt;"",IF(INDEX($A$257:$K$597,MATCH(A148,$A$257:$A$597,)+1,1)&lt;&gt;"","",INDEX($A$257:$K$597,MATCH(A148,$A$257:$A$597,)+1,11)),"")</f>
        <v>#N/A</v>
      </c>
      <c r="E150" s="19"/>
      <c r="F150" s="19"/>
      <c r="I150" s="19"/>
      <c r="AA150" s="16"/>
    </row>
    <row r="151" spans="1:27" s="15" customFormat="1" hidden="1" outlineLevel="1">
      <c r="A151" s="19"/>
      <c r="B151" s="19" t="e">
        <f>IF(B150&lt;&gt;"",IF(INDEX($A$257:$I$597,MATCH(A148,$A$257:$A$597,)+3,1)&lt;&gt;"","",INDEX($A$257:$I$597,MATCH(A148,$A$257:$A$597,)+3,6)),"")</f>
        <v>#N/A</v>
      </c>
      <c r="C151" s="19" t="e">
        <f>IF(B151="","",INDEX($A$257:$I$597,MATCH(A148,$A$257:$A$597,)+3,3))</f>
        <v>#N/A</v>
      </c>
      <c r="D151" s="19" t="e">
        <f>IF(B150&lt;&gt;"",IF(INDEX($A$257:$K$597,MATCH(A148,$A$257:$A$597,)+1,1)&lt;&gt;"","",INDEX($A$257:$K$597,MATCH(A148,$A$257:$A$597,)+1,11)),"")</f>
        <v>#N/A</v>
      </c>
      <c r="E151" s="19"/>
      <c r="F151" s="19"/>
      <c r="I151" s="19"/>
      <c r="AA151" s="16"/>
    </row>
    <row r="152" spans="1:27" s="15" customFormat="1" hidden="1" outlineLevel="1">
      <c r="A152" s="19"/>
      <c r="B152" s="19" t="e">
        <f>IF(B151&lt;&gt;"",IF(INDEX($A$257:$I$597,MATCH(A148,$A$257:$A$597,)+4,1)&lt;&gt;"","",INDEX($A$257:$I$597,MATCH(A148,$A$257:$A$597,)+4,6)),"")</f>
        <v>#N/A</v>
      </c>
      <c r="C152" s="19" t="e">
        <f>IF(B152="","",INDEX($A$257:$I$597,MATCH(A148,$A$257:$A$597,)+4,3))</f>
        <v>#N/A</v>
      </c>
      <c r="D152" s="19" t="e">
        <f>IF(B151&lt;&gt;"",IF(INDEX($A$257:$K$597,MATCH(A148,$A$257:$A$597,)+1,1)&lt;&gt;"","",INDEX($A$257:$K$597,MATCH(A148,$A$257:$A$597,)+1,11)),"")</f>
        <v>#N/A</v>
      </c>
      <c r="E152" s="19"/>
      <c r="F152" s="19"/>
      <c r="I152" s="19"/>
      <c r="AA152" s="16"/>
    </row>
    <row r="153" spans="1:27" s="15" customFormat="1" hidden="1" outlineLevel="1">
      <c r="A153" s="19"/>
      <c r="B153" s="19"/>
      <c r="C153" s="19"/>
      <c r="D153" s="58"/>
      <c r="E153" s="19"/>
      <c r="F153" s="19"/>
      <c r="I153" s="19"/>
      <c r="AA153" s="16"/>
    </row>
    <row r="154" spans="1:27" s="15" customFormat="1" hidden="1" outlineLevel="1">
      <c r="A154" s="19">
        <f>+A27</f>
        <v>0</v>
      </c>
      <c r="B154" s="19" t="e">
        <f>INDEX($A$257:$I$600,MATCH(A154,$A$257:$A$600,),6)</f>
        <v>#N/A</v>
      </c>
      <c r="C154" s="19" t="e">
        <f>IF(A154&lt;&gt;"",INDEX($A$257:$I$597,MATCH(A154,$A$257:$A$597,),3))</f>
        <v>#N/A</v>
      </c>
      <c r="D154" s="19" t="e">
        <f>INDEX($A$257:$X$600,MATCH(A154,$A$257:$A$600,),11)</f>
        <v>#N/A</v>
      </c>
      <c r="E154" s="19"/>
      <c r="F154" s="19"/>
      <c r="I154" s="19"/>
      <c r="AA154" s="16"/>
    </row>
    <row r="155" spans="1:27" s="15" customFormat="1" hidden="1" outlineLevel="1">
      <c r="A155" s="19"/>
      <c r="B155" s="19" t="e">
        <f>IF(B154&lt;&gt;"",IF(INDEX($A$257:$I$597,MATCH(A154,$A$257:$A$597,)+1,1)&lt;&gt;"","",INDEX($A$257:$I$597,MATCH(A154,$A$257:$A$597,)+1,6)),"")</f>
        <v>#N/A</v>
      </c>
      <c r="C155" s="19" t="e">
        <f>IF(B155="","",INDEX($A$257:$I$597,MATCH(A154,$A$257:$A$597,)+1,3))</f>
        <v>#N/A</v>
      </c>
      <c r="D155" s="19" t="e">
        <f>IF(B154&lt;&gt;"",IF(INDEX($A$257:$K$597,MATCH(A154,$A$257:$A$597,)+1,1)&lt;&gt;"","",INDEX($A$257:$K$597,MATCH(A154,$A$257:$A$597,)+1,11)),"")</f>
        <v>#N/A</v>
      </c>
      <c r="E155" s="19"/>
      <c r="F155" s="19"/>
      <c r="I155" s="19"/>
      <c r="AA155" s="16"/>
    </row>
    <row r="156" spans="1:27" s="15" customFormat="1" hidden="1" outlineLevel="1">
      <c r="A156" s="19"/>
      <c r="B156" s="19" t="e">
        <f>IF(B155&lt;&gt;"",IF(INDEX($A$257:$I$597,MATCH(A154,$A$257:$A$597,)+2,1)&lt;&gt;"","",INDEX($A$257:$I$597,MATCH(A154,$A$257:$A$597,)+2,6)),"")</f>
        <v>#N/A</v>
      </c>
      <c r="C156" s="19" t="e">
        <f>IF(B156="","",INDEX($A$257:$I$597,MATCH(A154,$A$257:$A$597,)+2,3))</f>
        <v>#N/A</v>
      </c>
      <c r="D156" s="19" t="e">
        <f>IF(B155&lt;&gt;"",IF(INDEX($A$257:$K$597,MATCH(A154,$A$257:$A$597,)+1,1)&lt;&gt;"","",INDEX($A$257:$K$597,MATCH(A154,$A$257:$A$597,)+1,11)),"")</f>
        <v>#N/A</v>
      </c>
      <c r="E156" s="19"/>
      <c r="F156" s="19"/>
      <c r="I156" s="19"/>
      <c r="AA156" s="16"/>
    </row>
    <row r="157" spans="1:27" s="15" customFormat="1" hidden="1" outlineLevel="1">
      <c r="A157" s="19"/>
      <c r="B157" s="19" t="e">
        <f>IF(B156&lt;&gt;"",IF(INDEX($A$257:$I$597,MATCH(A154,$A$257:$A$597,)+3,1)&lt;&gt;"","",INDEX($A$257:$I$597,MATCH(A154,$A$257:$A$597,)+3,6)),"")</f>
        <v>#N/A</v>
      </c>
      <c r="C157" s="19" t="e">
        <f>IF(B157="","",INDEX($A$257:$I$597,MATCH(A154,$A$257:$A$597,)+3,3))</f>
        <v>#N/A</v>
      </c>
      <c r="D157" s="19" t="e">
        <f>IF(B156&lt;&gt;"",IF(INDEX($A$257:$K$597,MATCH(A154,$A$257:$A$597,)+1,1)&lt;&gt;"","",INDEX($A$257:$K$597,MATCH(A154,$A$257:$A$597,)+1,11)),"")</f>
        <v>#N/A</v>
      </c>
      <c r="E157" s="19"/>
      <c r="F157" s="19"/>
      <c r="I157" s="19"/>
      <c r="AA157" s="16"/>
    </row>
    <row r="158" spans="1:27" s="15" customFormat="1" hidden="1" outlineLevel="1">
      <c r="A158" s="19"/>
      <c r="B158" s="19" t="e">
        <f>IF(B157&lt;&gt;"",IF(INDEX($A$257:$I$597,MATCH(A154,$A$257:$A$597,)+4,1)&lt;&gt;"","",INDEX($A$257:$I$597,MATCH(A154,$A$257:$A$597,)+4,6)),"")</f>
        <v>#N/A</v>
      </c>
      <c r="C158" s="19" t="e">
        <f>IF(B158="","",INDEX($A$257:$I$597,MATCH(A154,$A$257:$A$597,)+4,3))</f>
        <v>#N/A</v>
      </c>
      <c r="D158" s="19" t="e">
        <f>IF(B157&lt;&gt;"",IF(INDEX($A$257:$K$597,MATCH(A154,$A$257:$A$597,)+1,1)&lt;&gt;"","",INDEX($A$257:$K$597,MATCH(A154,$A$257:$A$597,)+1,11)),"")</f>
        <v>#N/A</v>
      </c>
      <c r="E158" s="19"/>
      <c r="F158" s="19"/>
      <c r="I158" s="19"/>
      <c r="AA158" s="16"/>
    </row>
    <row r="159" spans="1:27" s="15" customFormat="1" hidden="1" outlineLevel="1">
      <c r="A159" s="19"/>
      <c r="B159" s="19"/>
      <c r="C159" s="19"/>
      <c r="D159" s="58"/>
      <c r="E159" s="19"/>
      <c r="F159" s="19"/>
      <c r="I159" s="19"/>
      <c r="AA159" s="16"/>
    </row>
    <row r="160" spans="1:27" s="15" customFormat="1" hidden="1" outlineLevel="1">
      <c r="A160" s="19">
        <f>+A28</f>
        <v>0</v>
      </c>
      <c r="B160" s="19" t="e">
        <f>INDEX($A$257:$I$600,MATCH(A160,$A$257:$A$600,),6)</f>
        <v>#N/A</v>
      </c>
      <c r="C160" s="19" t="e">
        <f>IF(A160&lt;&gt;"",INDEX($A$257:$I$597,MATCH(A160,$A$257:$A$597,),3))</f>
        <v>#N/A</v>
      </c>
      <c r="D160" s="19" t="e">
        <f>INDEX($A$257:$X$600,MATCH(A160,$A$257:$A$600,),11)</f>
        <v>#N/A</v>
      </c>
      <c r="E160" s="19"/>
      <c r="F160" s="19"/>
      <c r="I160" s="19"/>
      <c r="AA160" s="16"/>
    </row>
    <row r="161" spans="1:27" s="15" customFormat="1" hidden="1" outlineLevel="1">
      <c r="A161" s="19"/>
      <c r="B161" s="19" t="e">
        <f>IF(B160&lt;&gt;"",IF(INDEX($A$257:$I$597,MATCH(A160,$A$257:$A$597,)+1,1)&lt;&gt;"","",INDEX($A$257:$I$597,MATCH(A160,$A$257:$A$597,)+1,6)),"")</f>
        <v>#N/A</v>
      </c>
      <c r="C161" s="19" t="e">
        <f>IF(B161="","",INDEX($A$257:$I$597,MATCH(A160,$A$257:$A$597,)+1,3))</f>
        <v>#N/A</v>
      </c>
      <c r="D161" s="19" t="e">
        <f>IF(B160&lt;&gt;"",IF(INDEX($A$257:$K$597,MATCH(A160,$A$257:$A$597,)+1,1)&lt;&gt;"","",INDEX($A$257:$K$597,MATCH(A160,$A$257:$A$597,)+1,11)),"")</f>
        <v>#N/A</v>
      </c>
      <c r="E161" s="19"/>
      <c r="F161" s="19"/>
      <c r="I161" s="19"/>
      <c r="AA161" s="16"/>
    </row>
    <row r="162" spans="1:27" s="15" customFormat="1" hidden="1" outlineLevel="1">
      <c r="A162" s="19"/>
      <c r="B162" s="19" t="e">
        <f>IF(B161&lt;&gt;"",IF(INDEX($A$257:$I$597,MATCH(A160,$A$257:$A$597,)+2,1)&lt;&gt;"","",INDEX($A$257:$I$597,MATCH(A160,$A$257:$A$597,)+2,6)),"")</f>
        <v>#N/A</v>
      </c>
      <c r="C162" s="19" t="e">
        <f>IF(B162="","",INDEX($A$257:$I$597,MATCH(A160,$A$257:$A$597,)+2,3))</f>
        <v>#N/A</v>
      </c>
      <c r="D162" s="19" t="e">
        <f>IF(B161&lt;&gt;"",IF(INDEX($A$257:$K$597,MATCH(A160,$A$257:$A$597,)+1,1)&lt;&gt;"","",INDEX($A$257:$K$597,MATCH(A160,$A$257:$A$597,)+1,11)),"")</f>
        <v>#N/A</v>
      </c>
      <c r="E162" s="19"/>
      <c r="F162" s="19"/>
      <c r="I162" s="19"/>
      <c r="AA162" s="16"/>
    </row>
    <row r="163" spans="1:27" s="15" customFormat="1" hidden="1" outlineLevel="1">
      <c r="A163" s="19"/>
      <c r="B163" s="19" t="e">
        <f>IF(B162&lt;&gt;"",IF(INDEX($A$257:$I$597,MATCH(A160,$A$257:$A$597,)+3,1)&lt;&gt;"","",INDEX($A$257:$I$597,MATCH(A160,$A$257:$A$597,)+3,6)),"")</f>
        <v>#N/A</v>
      </c>
      <c r="C163" s="19" t="e">
        <f>IF(B163="","",INDEX($A$257:$I$597,MATCH(A160,$A$257:$A$597,)+3,3))</f>
        <v>#N/A</v>
      </c>
      <c r="D163" s="19" t="e">
        <f>IF(B162&lt;&gt;"",IF(INDEX($A$257:$K$597,MATCH(A160,$A$257:$A$597,)+1,1)&lt;&gt;"","",INDEX($A$257:$K$597,MATCH(A160,$A$257:$A$597,)+1,11)),"")</f>
        <v>#N/A</v>
      </c>
      <c r="E163" s="19"/>
      <c r="F163" s="19"/>
      <c r="I163" s="19"/>
      <c r="AA163" s="16"/>
    </row>
    <row r="164" spans="1:27" s="15" customFormat="1" hidden="1" outlineLevel="1">
      <c r="A164" s="19"/>
      <c r="B164" s="19" t="e">
        <f>IF(B163&lt;&gt;"",IF(INDEX($A$257:$I$597,MATCH(A160,$A$257:$A$597,)+4,1)&lt;&gt;"","",INDEX($A$257:$I$597,MATCH(A160,$A$257:$A$597,)+4,6)),"")</f>
        <v>#N/A</v>
      </c>
      <c r="C164" s="19" t="e">
        <f>IF(B164="","",INDEX($A$257:$I$597,MATCH(A160,$A$257:$A$597,)+4,3))</f>
        <v>#N/A</v>
      </c>
      <c r="D164" s="19" t="e">
        <f>IF(B163&lt;&gt;"",IF(INDEX($A$257:$K$597,MATCH(A160,$A$257:$A$597,)+1,1)&lt;&gt;"","",INDEX($A$257:$K$597,MATCH(A160,$A$257:$A$597,)+1,11)),"")</f>
        <v>#N/A</v>
      </c>
      <c r="E164" s="19"/>
      <c r="F164" s="19"/>
      <c r="I164" s="19"/>
      <c r="AA164" s="16"/>
    </row>
    <row r="165" spans="1:27" s="15" customFormat="1" hidden="1" outlineLevel="1">
      <c r="A165" s="19"/>
      <c r="B165" s="19"/>
      <c r="C165" s="19"/>
      <c r="D165" s="58"/>
      <c r="E165" s="19"/>
      <c r="F165" s="19"/>
      <c r="I165" s="19"/>
      <c r="AA165" s="16"/>
    </row>
    <row r="166" spans="1:27" s="15" customFormat="1" hidden="1" outlineLevel="1">
      <c r="A166" s="19"/>
      <c r="B166" s="19"/>
      <c r="C166" s="19"/>
      <c r="D166" s="58"/>
      <c r="E166" s="19"/>
      <c r="F166" s="19"/>
      <c r="I166" s="19"/>
      <c r="AA166" s="16"/>
    </row>
    <row r="167" spans="1:27" s="15" customFormat="1" hidden="1" outlineLevel="1">
      <c r="A167" s="19">
        <f>+A29</f>
        <v>0</v>
      </c>
      <c r="B167" s="19" t="e">
        <f>INDEX($A$257:$I$600,MATCH(A167,$A$257:$A$600,),6)</f>
        <v>#N/A</v>
      </c>
      <c r="C167" s="19" t="e">
        <f>IF(A167&lt;&gt;"",INDEX($A$257:$I$597,MATCH(A167,$A$257:$A$597,),3))</f>
        <v>#N/A</v>
      </c>
      <c r="D167" s="19" t="e">
        <f>INDEX($A$257:$X$600,MATCH(A167,$A$257:$A$600,),11)</f>
        <v>#N/A</v>
      </c>
      <c r="E167" s="19"/>
      <c r="F167" s="19"/>
      <c r="I167" s="19"/>
      <c r="AA167" s="16"/>
    </row>
    <row r="168" spans="1:27" s="15" customFormat="1" hidden="1" outlineLevel="1">
      <c r="A168" s="19"/>
      <c r="B168" s="19" t="e">
        <f>IF(B167&lt;&gt;"",IF(INDEX($A$257:$I$597,MATCH(A167,$A$257:$A$597,)+1,1)&lt;&gt;"","",INDEX($A$257:$I$597,MATCH(A167,$A$257:$A$597,)+1,6)),"")</f>
        <v>#N/A</v>
      </c>
      <c r="C168" s="19" t="e">
        <f>IF(B168="","",INDEX($A$257:$I$597,MATCH(A167,$A$257:$A$597,)+1,3))</f>
        <v>#N/A</v>
      </c>
      <c r="D168" s="19" t="e">
        <f>IF(B167&lt;&gt;"",IF(INDEX($A$257:$K$597,MATCH(A167,$A$257:$A$597,)+1,1)&lt;&gt;"","",INDEX($A$257:$K$597,MATCH(A167,$A$257:$A$597,)+1,11)),"")</f>
        <v>#N/A</v>
      </c>
      <c r="E168" s="19"/>
      <c r="F168" s="19"/>
      <c r="I168" s="19"/>
      <c r="AA168" s="16"/>
    </row>
    <row r="169" spans="1:27" s="15" customFormat="1" hidden="1" outlineLevel="1">
      <c r="A169" s="19"/>
      <c r="B169" s="19" t="e">
        <f>IF(B168&lt;&gt;"",IF(INDEX($A$257:$I$597,MATCH(A167,$A$257:$A$597,)+2,1)&lt;&gt;"","",INDEX($A$257:$I$597,MATCH(A167,$A$257:$A$597,)+2,6)),"")</f>
        <v>#N/A</v>
      </c>
      <c r="C169" s="19" t="e">
        <f>IF(B169="","",INDEX($A$257:$I$597,MATCH(A167,$A$257:$A$597,)+2,3))</f>
        <v>#N/A</v>
      </c>
      <c r="D169" s="19" t="e">
        <f>IF(B168&lt;&gt;"",IF(INDEX($A$257:$K$597,MATCH(A167,$A$257:$A$597,)+1,1)&lt;&gt;"","",INDEX($A$257:$K$597,MATCH(A167,$A$257:$A$597,)+1,11)),"")</f>
        <v>#N/A</v>
      </c>
      <c r="E169" s="19"/>
      <c r="F169" s="19"/>
      <c r="I169" s="19"/>
      <c r="AA169" s="16"/>
    </row>
    <row r="170" spans="1:27" s="15" customFormat="1" hidden="1" outlineLevel="1">
      <c r="A170" s="19"/>
      <c r="B170" s="19" t="e">
        <f>IF(B169&lt;&gt;"",IF(INDEX($A$257:$I$597,MATCH(A167,$A$257:$A$597,)+3,1)&lt;&gt;"","",INDEX($A$257:$I$597,MATCH(A167,$A$257:$A$597,)+3,6)),"")</f>
        <v>#N/A</v>
      </c>
      <c r="C170" s="19" t="e">
        <f>IF(B170="","",INDEX($A$257:$I$597,MATCH(A167,$A$257:$A$597,)+3,3))</f>
        <v>#N/A</v>
      </c>
      <c r="D170" s="19" t="e">
        <f>IF(B169&lt;&gt;"",IF(INDEX($A$257:$K$597,MATCH(A167,$A$257:$A$597,)+1,1)&lt;&gt;"","",INDEX($A$257:$K$597,MATCH(A167,$A$257:$A$597,)+1,11)),"")</f>
        <v>#N/A</v>
      </c>
      <c r="E170" s="19"/>
      <c r="F170" s="19"/>
      <c r="I170" s="19"/>
      <c r="AA170" s="16"/>
    </row>
    <row r="171" spans="1:27" s="15" customFormat="1" hidden="1" outlineLevel="1">
      <c r="A171" s="19"/>
      <c r="B171" s="19" t="e">
        <f>IF(B170&lt;&gt;"",IF(INDEX($A$257:$I$597,MATCH(A167,$A$257:$A$597,)+4,1)&lt;&gt;"","",INDEX($A$257:$I$597,MATCH(A167,$A$257:$A$597,)+4,6)),"")</f>
        <v>#N/A</v>
      </c>
      <c r="C171" s="19" t="e">
        <f>IF(B171="","",INDEX($A$257:$I$597,MATCH(A167,$A$257:$A$597,)+4,3))</f>
        <v>#N/A</v>
      </c>
      <c r="D171" s="19" t="e">
        <f>IF(B170&lt;&gt;"",IF(INDEX($A$257:$K$597,MATCH(A167,$A$257:$A$597,)+1,1)&lt;&gt;"","",INDEX($A$257:$K$597,MATCH(A167,$A$257:$A$597,)+1,11)),"")</f>
        <v>#N/A</v>
      </c>
      <c r="E171" s="19"/>
      <c r="F171" s="19"/>
      <c r="I171" s="19"/>
      <c r="AA171" s="16"/>
    </row>
    <row r="172" spans="1:27" s="15" customFormat="1" hidden="1" outlineLevel="1">
      <c r="A172" s="19"/>
      <c r="B172" s="19"/>
      <c r="C172" s="19"/>
      <c r="D172" s="58"/>
      <c r="E172" s="19"/>
      <c r="F172" s="19"/>
      <c r="I172" s="19"/>
      <c r="AA172" s="16"/>
    </row>
    <row r="173" spans="1:27" s="15" customFormat="1" hidden="1" outlineLevel="1">
      <c r="A173" s="19"/>
      <c r="B173" s="19"/>
      <c r="C173" s="19"/>
      <c r="D173" s="58"/>
      <c r="E173" s="19"/>
      <c r="F173" s="19"/>
      <c r="I173" s="19"/>
      <c r="AA173" s="16"/>
    </row>
    <row r="174" spans="1:27" s="15" customFormat="1" hidden="1" outlineLevel="1">
      <c r="A174" s="19">
        <f>+A30</f>
        <v>0</v>
      </c>
      <c r="B174" s="19" t="e">
        <f>INDEX($A$257:$I$600,MATCH(A174,$A$257:$A$600,),6)</f>
        <v>#N/A</v>
      </c>
      <c r="C174" s="19" t="e">
        <f>IF(A174&lt;&gt;"",INDEX($A$257:$I$597,MATCH(A174,$A$257:$A$597,),3))</f>
        <v>#N/A</v>
      </c>
      <c r="D174" s="19" t="e">
        <f>INDEX($A$257:$X$600,MATCH(A174,$A$257:$A$600,),11)</f>
        <v>#N/A</v>
      </c>
      <c r="E174" s="19"/>
      <c r="F174" s="19"/>
      <c r="I174" s="19"/>
      <c r="AA174" s="16"/>
    </row>
    <row r="175" spans="1:27" s="15" customFormat="1" hidden="1" outlineLevel="1">
      <c r="A175" s="19"/>
      <c r="B175" s="19" t="e">
        <f>IF(B174&lt;&gt;"",IF(INDEX($A$257:$I$597,MATCH(A174,$A$257:$A$597,)+1,1)&lt;&gt;"","",INDEX($A$257:$I$597,MATCH(A174,$A$257:$A$597,)+1,6)),"")</f>
        <v>#N/A</v>
      </c>
      <c r="C175" s="19" t="e">
        <f>IF(B175="","",INDEX($A$257:$I$597,MATCH(A174,$A$257:$A$597,)+1,3))</f>
        <v>#N/A</v>
      </c>
      <c r="D175" s="19" t="e">
        <f>IF(B174&lt;&gt;"",IF(INDEX($A$257:$K$597,MATCH(A174,$A$257:$A$597,)+1,1)&lt;&gt;"","",INDEX($A$257:$K$597,MATCH(A174,$A$257:$A$597,)+1,11)),"")</f>
        <v>#N/A</v>
      </c>
      <c r="E175" s="19"/>
      <c r="F175" s="19"/>
      <c r="I175" s="19"/>
      <c r="AA175" s="16"/>
    </row>
    <row r="176" spans="1:27" s="15" customFormat="1" hidden="1" outlineLevel="1">
      <c r="A176" s="19"/>
      <c r="B176" s="19" t="e">
        <f>IF(B175&lt;&gt;"",IF(INDEX($A$257:$I$597,MATCH(A174,$A$257:$A$597,)+2,1)&lt;&gt;"","",INDEX($A$257:$I$597,MATCH(A174,$A$257:$A$597,)+2,6)),"")</f>
        <v>#N/A</v>
      </c>
      <c r="C176" s="19" t="e">
        <f>IF(B176="","",INDEX($A$257:$I$597,MATCH(A174,$A$257:$A$597,)+2,3))</f>
        <v>#N/A</v>
      </c>
      <c r="D176" s="19" t="e">
        <f>IF(B175&lt;&gt;"",IF(INDEX($A$257:$K$597,MATCH(A174,$A$257:$A$597,)+1,1)&lt;&gt;"","",INDEX($A$257:$K$597,MATCH(A174,$A$257:$A$597,)+1,11)),"")</f>
        <v>#N/A</v>
      </c>
      <c r="E176" s="19"/>
      <c r="F176" s="19"/>
      <c r="I176" s="19"/>
      <c r="AA176" s="16"/>
    </row>
    <row r="177" spans="1:38" s="15" customFormat="1" hidden="1" outlineLevel="1">
      <c r="A177" s="19"/>
      <c r="B177" s="19" t="e">
        <f>IF(B176&lt;&gt;"",IF(INDEX($A$257:$I$597,MATCH(A174,$A$257:$A$597,)+3,1)&lt;&gt;"","",INDEX($A$257:$I$597,MATCH(A174,$A$257:$A$597,)+3,6)),"")</f>
        <v>#N/A</v>
      </c>
      <c r="C177" s="19" t="e">
        <f>IF(B177="","",INDEX($A$257:$I$597,MATCH(A174,$A$257:$A$597,)+3,3))</f>
        <v>#N/A</v>
      </c>
      <c r="D177" s="19" t="e">
        <f>IF(B176&lt;&gt;"",IF(INDEX($A$257:$K$597,MATCH(A174,$A$257:$A$597,)+1,1)&lt;&gt;"","",INDEX($A$257:$K$597,MATCH(A174,$A$257:$A$597,)+1,11)),"")</f>
        <v>#N/A</v>
      </c>
      <c r="E177" s="19"/>
      <c r="F177" s="19"/>
      <c r="I177" s="19"/>
      <c r="AA177" s="16"/>
    </row>
    <row r="178" spans="1:38" s="15" customFormat="1" hidden="1" outlineLevel="1">
      <c r="A178" s="19"/>
      <c r="B178" s="19" t="e">
        <f>IF(B177&lt;&gt;"",IF(INDEX($A$257:$I$597,MATCH(A174,$A$257:$A$597,)+4,1)&lt;&gt;"","",INDEX($A$257:$I$597,MATCH(A174,$A$257:$A$597,)+4,6)),"")</f>
        <v>#N/A</v>
      </c>
      <c r="C178" s="19" t="e">
        <f>IF(B178="","",INDEX($A$257:$I$597,MATCH(A174,$A$257:$A$597,)+4,3))</f>
        <v>#N/A</v>
      </c>
      <c r="D178" s="19" t="e">
        <f>IF(B177&lt;&gt;"",IF(INDEX($A$257:$K$597,MATCH(A174,$A$257:$A$597,)+1,1)&lt;&gt;"","",INDEX($A$257:$K$597,MATCH(A174,$A$257:$A$597,)+1,11)),"")</f>
        <v>#N/A</v>
      </c>
      <c r="E178" s="19"/>
      <c r="F178" s="19"/>
      <c r="I178" s="19"/>
      <c r="AA178" s="16"/>
    </row>
    <row r="179" spans="1:38" hidden="1" outlineLevel="1">
      <c r="A179" s="19"/>
      <c r="B179" s="19"/>
      <c r="C179" s="19"/>
      <c r="AA179" s="78"/>
      <c r="AK179" s="82"/>
    </row>
    <row r="180" spans="1:38" hidden="1" outlineLevel="1">
      <c r="B180" s="75"/>
      <c r="AA180" s="78"/>
      <c r="AK180" s="82"/>
    </row>
    <row r="181" spans="1:38" hidden="1" outlineLevel="1">
      <c r="A181" s="19">
        <f>+A31</f>
        <v>0</v>
      </c>
      <c r="B181" s="19" t="e">
        <f>INDEX($A$257:$I$600,MATCH(A181,$A$257:$A$600,),6)</f>
        <v>#N/A</v>
      </c>
      <c r="C181" s="19" t="e">
        <f>IF(A181&lt;&gt;"",INDEX($A$257:$I$597,MATCH(A181,$A$257:$A$597,),3))</f>
        <v>#N/A</v>
      </c>
      <c r="D181" s="19" t="e">
        <f>INDEX($A$257:$X$600,MATCH(A181,$A$257:$A$600,),11)</f>
        <v>#N/A</v>
      </c>
      <c r="AA181" s="78"/>
      <c r="AK181" s="82"/>
    </row>
    <row r="182" spans="1:38" s="101" customFormat="1" hidden="1" outlineLevel="1">
      <c r="A182" s="19"/>
      <c r="B182" s="19" t="e">
        <f>IF(B181&lt;&gt;"",IF(INDEX($A$257:$I$597,MATCH(A181,$A$257:$A$597,)+1,1)&lt;&gt;"","",INDEX($A$257:$I$597,MATCH(A181,$A$257:$A$597,)+1,6)),"")</f>
        <v>#N/A</v>
      </c>
      <c r="C182" s="19" t="e">
        <f>IF(B182="","",INDEX($A$257:$I$597,MATCH(A181,$A$257:$A$597,)+1,3))</f>
        <v>#N/A</v>
      </c>
      <c r="D182" s="19" t="e">
        <f>IF(B181&lt;&gt;"",IF(INDEX($A$257:$K$597,MATCH(A181,$A$257:$A$597,)+1,1)&lt;&gt;"","",INDEX($A$257:$K$597,MATCH(A181,$A$257:$A$597,)+1,11)),"")</f>
        <v>#N/A</v>
      </c>
      <c r="E182" s="76"/>
      <c r="F182" s="76"/>
      <c r="G182" s="100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7"/>
      <c r="V182" s="76"/>
      <c r="W182" s="76"/>
      <c r="X182" s="76"/>
      <c r="Y182" s="76"/>
      <c r="Z182" s="76"/>
      <c r="AA182" s="78"/>
      <c r="AB182" s="76"/>
      <c r="AD182" s="15"/>
      <c r="AE182" s="79"/>
      <c r="AF182" s="79"/>
      <c r="AG182" s="80"/>
      <c r="AH182" s="80"/>
      <c r="AI182" s="81"/>
      <c r="AJ182" s="78"/>
      <c r="AK182" s="82"/>
      <c r="AL182" s="76"/>
    </row>
    <row r="183" spans="1:38" hidden="1" outlineLevel="1">
      <c r="A183" s="19"/>
      <c r="B183" s="19" t="e">
        <f>IF(B182&lt;&gt;"",IF(INDEX($A$257:$I$597,MATCH(A181,$A$257:$A$597,)+2,1)&lt;&gt;"","",INDEX($A$257:$I$597,MATCH(A181,$A$257:$A$597,)+2,6)),"")</f>
        <v>#N/A</v>
      </c>
      <c r="C183" s="19" t="e">
        <f>IF(B183="","",INDEX($A$257:$I$597,MATCH(A181,$A$257:$A$597,)+2,3))</f>
        <v>#N/A</v>
      </c>
      <c r="D183" s="19" t="e">
        <f>IF(B182&lt;&gt;"",IF(INDEX($A$257:$K$597,MATCH(A181,$A$257:$A$597,)+1,1)&lt;&gt;"","",INDEX($A$257:$K$597,MATCH(A181,$A$257:$A$597,)+1,11)),"")</f>
        <v>#N/A</v>
      </c>
      <c r="AA183" s="78"/>
      <c r="AJ183" s="83"/>
      <c r="AK183" s="82"/>
    </row>
    <row r="184" spans="1:38" hidden="1" outlineLevel="1">
      <c r="A184" s="19"/>
      <c r="B184" s="19" t="e">
        <f>IF(B183&lt;&gt;"",IF(INDEX($A$257:$I$597,MATCH(A181,$A$257:$A$597,)+3,1)&lt;&gt;"","",INDEX($A$257:$I$597,MATCH(A181,$A$257:$A$597,)+3,6)),"")</f>
        <v>#N/A</v>
      </c>
      <c r="C184" s="19" t="e">
        <f>IF(B184="","",INDEX($A$257:$I$597,MATCH(A181,$A$257:$A$597,)+3,3))</f>
        <v>#N/A</v>
      </c>
      <c r="D184" s="19" t="e">
        <f>IF(B183&lt;&gt;"",IF(INDEX($A$257:$K$597,MATCH(A181,$A$257:$A$597,)+1,1)&lt;&gt;"","",INDEX($A$257:$K$597,MATCH(A181,$A$257:$A$597,)+1,11)),"")</f>
        <v>#N/A</v>
      </c>
      <c r="AA184" s="78"/>
      <c r="AJ184" s="83"/>
      <c r="AK184" s="82"/>
    </row>
    <row r="185" spans="1:38" hidden="1" outlineLevel="1">
      <c r="A185" s="19"/>
      <c r="B185" s="19" t="e">
        <f>IF(B184&lt;&gt;"",IF(INDEX($A$257:$I$597,MATCH(A181,$A$257:$A$597,)+4,1)&lt;&gt;"","",INDEX($A$257:$I$597,MATCH(A181,$A$257:$A$597,)+4,6)),"")</f>
        <v>#N/A</v>
      </c>
      <c r="C185" s="19" t="e">
        <f>IF(B185="","",INDEX($A$257:$I$597,MATCH(A181,$A$257:$A$597,)+4,3))</f>
        <v>#N/A</v>
      </c>
      <c r="D185" s="19" t="e">
        <f>IF(B184&lt;&gt;"",IF(INDEX($A$257:$K$597,MATCH(A181,$A$257:$A$597,)+1,1)&lt;&gt;"","",INDEX($A$257:$K$597,MATCH(A181,$A$257:$A$597,)+1,11)),"")</f>
        <v>#N/A</v>
      </c>
      <c r="AA185" s="78"/>
      <c r="AK185" s="82"/>
    </row>
    <row r="186" spans="1:38" hidden="1" outlineLevel="1">
      <c r="A186" s="19"/>
      <c r="B186" s="19"/>
      <c r="C186" s="19"/>
      <c r="AA186" s="78"/>
      <c r="AK186" s="82"/>
    </row>
    <row r="187" spans="1:38" hidden="1" outlineLevel="1">
      <c r="B187" s="75"/>
      <c r="AK187" s="82"/>
    </row>
    <row r="188" spans="1:38" hidden="1" outlineLevel="1">
      <c r="B188" s="75"/>
      <c r="AA188" s="78"/>
      <c r="AK188" s="82"/>
    </row>
    <row r="189" spans="1:38" hidden="1" outlineLevel="1">
      <c r="A189" s="19">
        <f>+A32</f>
        <v>0</v>
      </c>
      <c r="B189" s="19" t="e">
        <f>INDEX($A$257:$I$600,MATCH(A189,$A$257:$A$600,),6)</f>
        <v>#N/A</v>
      </c>
      <c r="C189" s="19" t="e">
        <f>IF(A189&lt;&gt;"",INDEX($A$257:$I$597,MATCH(A189,$A$257:$A$597,),3))</f>
        <v>#N/A</v>
      </c>
      <c r="D189" s="19" t="e">
        <f>INDEX($A$257:$X$600,MATCH(A189,$A$257:$A$600,),11)</f>
        <v>#N/A</v>
      </c>
      <c r="AA189" s="78"/>
      <c r="AK189" s="82"/>
    </row>
    <row r="190" spans="1:38" hidden="1" outlineLevel="1">
      <c r="A190" s="19"/>
      <c r="B190" s="19" t="e">
        <f>IF(B189&lt;&gt;"",IF(INDEX($A$257:$I$597,MATCH(A189,$A$257:$A$597,)+1,1)&lt;&gt;"","",INDEX($A$257:$I$597,MATCH(A189,$A$257:$A$597,)+1,6)),"")</f>
        <v>#N/A</v>
      </c>
      <c r="C190" s="19" t="e">
        <f>IF(B190="","",INDEX($A$257:$I$597,MATCH(A189,$A$257:$A$597,)+1,3))</f>
        <v>#N/A</v>
      </c>
      <c r="D190" s="19" t="e">
        <f>IF(B189&lt;&gt;"",IF(INDEX($A$257:$K$597,MATCH(A189,$A$257:$A$597,)+1,1)&lt;&gt;"","",INDEX($A$257:$K$597,MATCH(A189,$A$257:$A$597,)+1,11)),"")</f>
        <v>#N/A</v>
      </c>
      <c r="AA190" s="78"/>
      <c r="AK190" s="82"/>
    </row>
    <row r="191" spans="1:38" hidden="1" outlineLevel="1">
      <c r="A191" s="19"/>
      <c r="B191" s="19" t="e">
        <f>IF(B190&lt;&gt;"",IF(INDEX($A$257:$I$597,MATCH(A189,$A$257:$A$597,)+2,1)&lt;&gt;"","",INDEX($A$257:$I$597,MATCH(A189,$A$257:$A$597,)+2,6)),"")</f>
        <v>#N/A</v>
      </c>
      <c r="C191" s="19" t="e">
        <f>IF(B191="","",INDEX($A$257:$I$597,MATCH(A189,$A$257:$A$597,)+2,3))</f>
        <v>#N/A</v>
      </c>
      <c r="D191" s="19" t="e">
        <f>IF(B190&lt;&gt;"",IF(INDEX($A$257:$K$597,MATCH(A189,$A$257:$A$597,)+1,1)&lt;&gt;"","",INDEX($A$257:$K$597,MATCH(A189,$A$257:$A$597,)+1,11)),"")</f>
        <v>#N/A</v>
      </c>
      <c r="Y191" s="101"/>
      <c r="AA191" s="78"/>
      <c r="AJ191" s="78"/>
      <c r="AK191" s="82"/>
    </row>
    <row r="192" spans="1:38" hidden="1" outlineLevel="1">
      <c r="A192" s="19"/>
      <c r="B192" s="19" t="e">
        <f>IF(B191&lt;&gt;"",IF(INDEX($A$257:$I$597,MATCH(A189,$A$257:$A$597,)+3,1)&lt;&gt;"","",INDEX($A$257:$I$597,MATCH(A189,$A$257:$A$597,)+3,6)),"")</f>
        <v>#N/A</v>
      </c>
      <c r="C192" s="19" t="e">
        <f>IF(B192="","",INDEX($A$257:$I$597,MATCH(A189,$A$257:$A$597,)+3,3))</f>
        <v>#N/A</v>
      </c>
      <c r="D192" s="19" t="e">
        <f>IF(B191&lt;&gt;"",IF(INDEX($A$257:$K$597,MATCH(A189,$A$257:$A$597,)+1,1)&lt;&gt;"","",INDEX($A$257:$K$597,MATCH(A189,$A$257:$A$597,)+1,11)),"")</f>
        <v>#N/A</v>
      </c>
      <c r="Y192" s="101"/>
      <c r="AA192" s="78"/>
      <c r="AJ192" s="78"/>
      <c r="AK192" s="82"/>
    </row>
    <row r="193" spans="1:38" hidden="1" outlineLevel="1">
      <c r="A193" s="19"/>
      <c r="B193" s="19" t="e">
        <f>IF(B192&lt;&gt;"",IF(INDEX($A$257:$I$597,MATCH(A189,$A$257:$A$597,)+4,1)&lt;&gt;"","",INDEX($A$257:$I$597,MATCH(A189,$A$257:$A$597,)+4,6)),"")</f>
        <v>#N/A</v>
      </c>
      <c r="C193" s="19" t="e">
        <f>IF(B193="","",INDEX($A$257:$I$597,MATCH(A189,$A$257:$A$597,)+4,3))</f>
        <v>#N/A</v>
      </c>
      <c r="D193" s="19" t="e">
        <f>IF(B192&lt;&gt;"",IF(INDEX($A$257:$K$597,MATCH(A189,$A$257:$A$597,)+1,1)&lt;&gt;"","",INDEX($A$257:$K$597,MATCH(A189,$A$257:$A$597,)+1,11)),"")</f>
        <v>#N/A</v>
      </c>
      <c r="Z193" s="101"/>
      <c r="AA193" s="78"/>
      <c r="AJ193" s="78"/>
      <c r="AK193" s="82"/>
    </row>
    <row r="194" spans="1:38" hidden="1" outlineLevel="1">
      <c r="A194" s="19"/>
      <c r="B194" s="19"/>
      <c r="C194" s="19"/>
      <c r="L194" s="101"/>
      <c r="M194" s="101"/>
      <c r="N194" s="101"/>
      <c r="O194" s="101"/>
      <c r="Q194" s="101"/>
      <c r="R194" s="101"/>
      <c r="S194" s="101"/>
      <c r="T194" s="101"/>
      <c r="U194" s="102"/>
      <c r="V194" s="101"/>
      <c r="W194" s="101"/>
      <c r="AA194" s="78"/>
      <c r="AK194" s="82"/>
      <c r="AL194" s="101"/>
    </row>
    <row r="195" spans="1:38" hidden="1" outlineLevel="1">
      <c r="B195" s="75"/>
      <c r="L195" s="101"/>
      <c r="M195" s="101"/>
      <c r="N195" s="78"/>
      <c r="O195" s="101"/>
      <c r="Q195" s="101"/>
      <c r="R195" s="101"/>
      <c r="S195" s="101"/>
      <c r="T195" s="101"/>
      <c r="U195" s="102"/>
      <c r="V195" s="101"/>
      <c r="W195" s="101"/>
      <c r="AA195" s="78"/>
      <c r="AB195" s="101"/>
      <c r="AK195" s="82"/>
    </row>
    <row r="196" spans="1:38" hidden="1" outlineLevel="1">
      <c r="A196" s="19">
        <f>+A33</f>
        <v>0</v>
      </c>
      <c r="B196" s="19" t="e">
        <f>INDEX($A$257:$I$600,MATCH(A196,$A$257:$A$600,),6)</f>
        <v>#N/A</v>
      </c>
      <c r="C196" s="19" t="e">
        <f>IF(A196&lt;&gt;"",INDEX($A$257:$I$597,MATCH(A196,$A$257:$A$597,),3))</f>
        <v>#N/A</v>
      </c>
      <c r="D196" s="19" t="e">
        <f>INDEX($A$257:$X$600,MATCH(A196,$A$257:$A$600,),11)</f>
        <v>#N/A</v>
      </c>
      <c r="G196" s="76"/>
      <c r="AA196" s="78"/>
      <c r="AK196" s="82"/>
    </row>
    <row r="197" spans="1:38" hidden="1" outlineLevel="1">
      <c r="A197" s="19"/>
      <c r="B197" s="19" t="e">
        <f>IF(B196&lt;&gt;"",IF(INDEX($A$257:$I$597,MATCH(A196,$A$257:$A$597,)+1,1)&lt;&gt;"","",INDEX($A$257:$I$597,MATCH(A196,$A$257:$A$597,)+1,6)),"")</f>
        <v>#N/A</v>
      </c>
      <c r="C197" s="19" t="e">
        <f>IF(B197="","",INDEX($A$257:$I$597,MATCH(A196,$A$257:$A$597,)+1,3))</f>
        <v>#N/A</v>
      </c>
      <c r="D197" s="19" t="e">
        <f>IF(B196&lt;&gt;"",IF(INDEX($A$257:$K$597,MATCH(A196,$A$257:$A$597,)+1,1)&lt;&gt;"","",INDEX($A$257:$K$597,MATCH(A196,$A$257:$A$597,)+1,11)),"")</f>
        <v>#N/A</v>
      </c>
      <c r="AA197" s="78"/>
      <c r="AK197" s="82"/>
    </row>
    <row r="198" spans="1:38" hidden="1" outlineLevel="1">
      <c r="A198" s="19"/>
      <c r="B198" s="19" t="e">
        <f>IF(B197&lt;&gt;"",IF(INDEX($A$257:$I$597,MATCH(A196,$A$257:$A$597,)+2,1)&lt;&gt;"","",INDEX($A$257:$I$597,MATCH(A196,$A$257:$A$597,)+2,6)),"")</f>
        <v>#N/A</v>
      </c>
      <c r="C198" s="19" t="e">
        <f>IF(B198="","",INDEX($A$257:$I$597,MATCH(A196,$A$257:$A$597,)+2,3))</f>
        <v>#N/A</v>
      </c>
      <c r="D198" s="19" t="e">
        <f>IF(B197&lt;&gt;"",IF(INDEX($A$257:$K$597,MATCH(A196,$A$257:$A$597,)+1,1)&lt;&gt;"","",INDEX($A$257:$K$597,MATCH(A196,$A$257:$A$597,)+1,11)),"")</f>
        <v>#N/A</v>
      </c>
      <c r="AA198" s="78"/>
      <c r="AK198" s="82"/>
    </row>
    <row r="199" spans="1:38" hidden="1" outlineLevel="1">
      <c r="A199" s="19"/>
      <c r="B199" s="19" t="e">
        <f>IF(B198&lt;&gt;"",IF(INDEX($A$257:$I$597,MATCH(A196,$A$257:$A$597,)+3,1)&lt;&gt;"","",INDEX($A$257:$I$597,MATCH(A196,$A$257:$A$597,)+3,6)),"")</f>
        <v>#N/A</v>
      </c>
      <c r="C199" s="19" t="e">
        <f>IF(B199="","",INDEX($A$257:$I$597,MATCH(A196,$A$257:$A$597,)+3,3))</f>
        <v>#N/A</v>
      </c>
      <c r="D199" s="19" t="e">
        <f>IF(B198&lt;&gt;"",IF(INDEX($A$257:$K$597,MATCH(A196,$A$257:$A$597,)+1,1)&lt;&gt;"","",INDEX($A$257:$K$597,MATCH(A196,$A$257:$A$597,)+1,11)),"")</f>
        <v>#N/A</v>
      </c>
      <c r="AA199" s="78"/>
      <c r="AK199" s="82"/>
    </row>
    <row r="200" spans="1:38" hidden="1" outlineLevel="1">
      <c r="A200" s="19"/>
      <c r="B200" s="19" t="e">
        <f>IF(B199&lt;&gt;"",IF(INDEX($A$257:$I$597,MATCH(A196,$A$257:$A$597,)+4,1)&lt;&gt;"","",INDEX($A$257:$I$597,MATCH(A196,$A$257:$A$597,)+4,6)),"")</f>
        <v>#N/A</v>
      </c>
      <c r="C200" s="19" t="e">
        <f>IF(B200="","",INDEX($A$257:$I$597,MATCH(A196,$A$257:$A$597,)+4,3))</f>
        <v>#N/A</v>
      </c>
      <c r="D200" s="19" t="e">
        <f>IF(B199&lt;&gt;"",IF(INDEX($A$257:$K$597,MATCH(A196,$A$257:$A$597,)+1,1)&lt;&gt;"","",INDEX($A$257:$K$597,MATCH(A196,$A$257:$A$597,)+1,11)),"")</f>
        <v>#N/A</v>
      </c>
      <c r="AA200" s="78"/>
      <c r="AK200" s="82"/>
    </row>
    <row r="201" spans="1:38" s="101" customFormat="1" hidden="1" outlineLevel="1">
      <c r="A201" s="19"/>
      <c r="B201" s="19"/>
      <c r="C201" s="19"/>
      <c r="D201" s="76"/>
      <c r="E201" s="76"/>
      <c r="F201" s="76"/>
      <c r="G201" s="100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7"/>
      <c r="V201" s="76"/>
      <c r="W201" s="76"/>
      <c r="Y201" s="76"/>
      <c r="Z201" s="76"/>
      <c r="AA201" s="78"/>
      <c r="AB201" s="76"/>
      <c r="AD201" s="15"/>
      <c r="AE201" s="79"/>
      <c r="AF201" s="79"/>
      <c r="AG201" s="80"/>
      <c r="AH201" s="80"/>
      <c r="AI201" s="81"/>
      <c r="AJ201" s="15"/>
      <c r="AK201" s="82"/>
      <c r="AL201" s="76"/>
    </row>
    <row r="202" spans="1:38" s="101" customFormat="1" hidden="1" outlineLevel="1" collapsed="1">
      <c r="A202" s="76"/>
      <c r="B202" s="75"/>
      <c r="C202" s="76"/>
      <c r="D202" s="76"/>
      <c r="E202" s="76"/>
      <c r="F202" s="76"/>
      <c r="G202" s="100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7"/>
      <c r="V202" s="76"/>
      <c r="W202" s="76"/>
      <c r="Y202" s="76"/>
      <c r="Z202" s="76"/>
      <c r="AA202" s="78"/>
      <c r="AB202" s="76"/>
      <c r="AD202" s="15"/>
      <c r="AE202" s="79"/>
      <c r="AF202" s="79"/>
      <c r="AG202" s="80"/>
      <c r="AH202" s="80"/>
      <c r="AI202" s="81"/>
      <c r="AJ202" s="15"/>
      <c r="AK202" s="82"/>
      <c r="AL202" s="76"/>
    </row>
    <row r="203" spans="1:38" hidden="1" collapsed="1">
      <c r="A203" s="1"/>
      <c r="B203" s="19"/>
      <c r="C203" s="79"/>
      <c r="D203" s="19"/>
      <c r="E203" s="19"/>
      <c r="F203" s="19"/>
      <c r="G203" s="15"/>
      <c r="H203" s="19"/>
      <c r="I203" s="19"/>
      <c r="J203" s="15"/>
      <c r="K203" s="15"/>
      <c r="L203" s="15"/>
      <c r="M203" s="15"/>
      <c r="N203" s="15"/>
      <c r="O203" s="15"/>
      <c r="P203" s="15"/>
      <c r="Q203" s="103"/>
      <c r="R203" s="15"/>
      <c r="S203" s="19"/>
      <c r="T203" s="15"/>
      <c r="U203" s="15"/>
      <c r="V203" s="15"/>
      <c r="Z203" s="15"/>
      <c r="AA203" s="79"/>
      <c r="AB203" s="79"/>
      <c r="AC203" s="80"/>
      <c r="AD203" s="80"/>
      <c r="AE203" s="81"/>
      <c r="AF203" s="15"/>
      <c r="AG203" s="79"/>
      <c r="AH203" s="76"/>
      <c r="AI203" s="76"/>
      <c r="AJ203" s="76"/>
      <c r="AK203" s="76"/>
    </row>
    <row r="204" spans="1:38" hidden="1">
      <c r="A204" s="1"/>
      <c r="B204" s="19"/>
      <c r="C204" s="79"/>
      <c r="D204" s="19"/>
      <c r="E204" s="19"/>
      <c r="F204" s="19"/>
      <c r="G204" s="15"/>
      <c r="H204" s="19"/>
      <c r="I204" s="19"/>
      <c r="J204" s="15"/>
      <c r="K204" s="15"/>
      <c r="L204" s="15"/>
      <c r="M204" s="15"/>
      <c r="N204" s="15"/>
      <c r="O204" s="15"/>
      <c r="P204" s="15"/>
      <c r="Q204" s="103"/>
      <c r="R204" s="15"/>
      <c r="S204" s="19"/>
      <c r="T204" s="15"/>
      <c r="U204" s="15"/>
      <c r="V204" s="15"/>
      <c r="Z204" s="15"/>
      <c r="AA204" s="79"/>
      <c r="AB204" s="79"/>
      <c r="AC204" s="80"/>
      <c r="AD204" s="80"/>
      <c r="AE204" s="81"/>
      <c r="AF204" s="15"/>
      <c r="AG204" s="79"/>
      <c r="AH204" s="76"/>
      <c r="AI204" s="76"/>
      <c r="AJ204" s="76"/>
      <c r="AK204" s="76"/>
    </row>
    <row r="205" spans="1:38" hidden="1">
      <c r="A205" s="1"/>
      <c r="B205" s="19"/>
      <c r="C205" s="79"/>
      <c r="D205" s="19"/>
      <c r="E205" s="19"/>
      <c r="F205" s="19"/>
      <c r="G205" s="15"/>
      <c r="H205" s="19"/>
      <c r="I205" s="19"/>
      <c r="J205" s="15"/>
      <c r="K205" s="15"/>
      <c r="L205" s="15"/>
      <c r="M205" s="15"/>
      <c r="N205" s="15"/>
      <c r="O205" s="15"/>
      <c r="P205" s="15"/>
      <c r="Q205" s="103"/>
      <c r="R205" s="15"/>
      <c r="S205" s="19"/>
      <c r="T205" s="15"/>
      <c r="U205" s="15"/>
      <c r="V205" s="15"/>
      <c r="Z205" s="15"/>
      <c r="AA205" s="79"/>
      <c r="AB205" s="79"/>
      <c r="AC205" s="80"/>
      <c r="AD205" s="80"/>
      <c r="AE205" s="81"/>
      <c r="AF205" s="15"/>
      <c r="AG205" s="79"/>
      <c r="AH205" s="76"/>
      <c r="AI205" s="76"/>
      <c r="AJ205" s="76"/>
      <c r="AK205" s="76"/>
    </row>
    <row r="206" spans="1:38" hidden="1">
      <c r="A206" s="1"/>
      <c r="B206" s="19"/>
      <c r="C206" s="79"/>
      <c r="D206" s="19"/>
      <c r="E206" s="19"/>
      <c r="F206" s="19"/>
      <c r="G206" s="15"/>
      <c r="H206" s="19"/>
      <c r="I206" s="19"/>
      <c r="J206" s="15"/>
      <c r="K206" s="15"/>
      <c r="L206" s="15"/>
      <c r="M206" s="15"/>
      <c r="N206" s="15"/>
      <c r="O206" s="15"/>
      <c r="P206" s="15"/>
      <c r="Q206" s="103"/>
      <c r="R206" s="15"/>
      <c r="S206" s="19"/>
      <c r="T206" s="15"/>
      <c r="U206" s="15"/>
      <c r="V206" s="15"/>
      <c r="Z206" s="15"/>
      <c r="AA206" s="79"/>
      <c r="AB206" s="79"/>
      <c r="AC206" s="80"/>
      <c r="AD206" s="80"/>
      <c r="AE206" s="81"/>
      <c r="AF206" s="15"/>
      <c r="AG206" s="79"/>
      <c r="AH206" s="76"/>
      <c r="AI206" s="76"/>
      <c r="AJ206" s="76"/>
      <c r="AK206" s="76"/>
    </row>
    <row r="207" spans="1:38" hidden="1">
      <c r="A207" s="1"/>
      <c r="B207" s="19"/>
      <c r="C207" s="79"/>
      <c r="D207" s="19"/>
      <c r="E207" s="19"/>
      <c r="F207" s="19"/>
      <c r="G207" s="15"/>
      <c r="H207" s="19"/>
      <c r="I207" s="19"/>
      <c r="J207" s="15"/>
      <c r="K207" s="15"/>
      <c r="L207" s="15"/>
      <c r="M207" s="15"/>
      <c r="N207" s="15"/>
      <c r="O207" s="15"/>
      <c r="P207" s="15"/>
      <c r="Q207" s="103"/>
      <c r="R207" s="15"/>
      <c r="S207" s="19"/>
      <c r="T207" s="15"/>
      <c r="U207" s="15"/>
      <c r="V207" s="15"/>
      <c r="Z207" s="15"/>
      <c r="AA207" s="79"/>
      <c r="AB207" s="79"/>
      <c r="AC207" s="80"/>
      <c r="AD207" s="80"/>
      <c r="AE207" s="81"/>
      <c r="AF207" s="15"/>
      <c r="AG207" s="79"/>
      <c r="AH207" s="76"/>
      <c r="AI207" s="76"/>
      <c r="AJ207" s="76"/>
      <c r="AK207" s="76"/>
    </row>
    <row r="208" spans="1:38" hidden="1">
      <c r="A208" s="1"/>
      <c r="B208" s="19"/>
      <c r="C208" s="79"/>
      <c r="D208" s="19"/>
      <c r="E208" s="19"/>
      <c r="F208" s="19"/>
      <c r="G208" s="15"/>
      <c r="H208" s="19"/>
      <c r="I208" s="19"/>
      <c r="J208" s="15"/>
      <c r="K208" s="15"/>
      <c r="L208" s="15"/>
      <c r="M208" s="15"/>
      <c r="N208" s="15"/>
      <c r="O208" s="15"/>
      <c r="P208" s="15"/>
      <c r="Q208" s="103"/>
      <c r="R208" s="15"/>
      <c r="S208" s="19"/>
      <c r="T208" s="15"/>
      <c r="U208" s="15"/>
      <c r="V208" s="15"/>
      <c r="Z208" s="15"/>
      <c r="AA208" s="79"/>
      <c r="AB208" s="79"/>
      <c r="AC208" s="80"/>
      <c r="AD208" s="80"/>
      <c r="AE208" s="81"/>
      <c r="AF208" s="15"/>
      <c r="AG208" s="79"/>
      <c r="AH208" s="76"/>
      <c r="AI208" s="76"/>
      <c r="AJ208" s="76"/>
      <c r="AK208" s="76"/>
    </row>
    <row r="209" spans="1:252" hidden="1">
      <c r="A209" s="1"/>
      <c r="B209" s="19"/>
      <c r="C209" s="79"/>
      <c r="D209" s="19"/>
      <c r="E209" s="19"/>
      <c r="F209" s="19"/>
      <c r="G209" s="15"/>
      <c r="H209" s="19"/>
      <c r="I209" s="19"/>
      <c r="J209" s="15"/>
      <c r="K209" s="15"/>
      <c r="L209" s="15"/>
      <c r="M209" s="15"/>
      <c r="N209" s="15"/>
      <c r="O209" s="15"/>
      <c r="P209" s="15"/>
      <c r="Q209" s="103"/>
      <c r="R209" s="15"/>
      <c r="S209" s="19"/>
      <c r="T209" s="15"/>
      <c r="U209" s="15"/>
      <c r="V209" s="15"/>
      <c r="Z209" s="15"/>
      <c r="AA209" s="79"/>
      <c r="AB209" s="79"/>
      <c r="AC209" s="80"/>
      <c r="AD209" s="80"/>
      <c r="AE209" s="81"/>
      <c r="AF209" s="15"/>
      <c r="AG209" s="79"/>
      <c r="AH209" s="76"/>
      <c r="AI209" s="76"/>
      <c r="AJ209" s="76"/>
      <c r="AK209" s="76"/>
    </row>
    <row r="210" spans="1:252" hidden="1">
      <c r="A210" s="1"/>
      <c r="B210" s="19"/>
      <c r="C210" s="79"/>
      <c r="D210" s="19"/>
      <c r="E210" s="19"/>
      <c r="F210" s="19"/>
      <c r="G210" s="15"/>
      <c r="H210" s="19"/>
      <c r="I210" s="19"/>
      <c r="J210" s="15"/>
      <c r="K210" s="15"/>
      <c r="L210" s="15"/>
      <c r="M210" s="15"/>
      <c r="N210" s="15"/>
      <c r="O210" s="15"/>
      <c r="P210" s="15"/>
      <c r="Q210" s="103"/>
      <c r="R210" s="15"/>
      <c r="S210" s="19"/>
      <c r="T210" s="15"/>
      <c r="U210" s="15"/>
      <c r="V210" s="15"/>
      <c r="Z210" s="15"/>
      <c r="AA210" s="79"/>
      <c r="AB210" s="79"/>
      <c r="AC210" s="80"/>
      <c r="AD210" s="80"/>
      <c r="AE210" s="81"/>
      <c r="AF210" s="15"/>
      <c r="AG210" s="79"/>
      <c r="AH210" s="76"/>
      <c r="AI210" s="76"/>
      <c r="AJ210" s="76"/>
      <c r="AK210" s="76"/>
    </row>
    <row r="211" spans="1:252" hidden="1" outlineLevel="1">
      <c r="A211" s="1"/>
      <c r="B211" s="19"/>
      <c r="C211" s="79"/>
      <c r="D211" s="19"/>
      <c r="E211" s="19"/>
      <c r="F211" s="19"/>
      <c r="G211" s="15"/>
      <c r="H211" s="19"/>
      <c r="I211" s="19"/>
      <c r="J211" s="15"/>
      <c r="K211" s="15"/>
      <c r="L211" s="15"/>
      <c r="M211" s="15"/>
      <c r="N211" s="15"/>
      <c r="O211" s="15"/>
      <c r="P211" s="15"/>
      <c r="Q211" s="103"/>
      <c r="R211" s="15"/>
      <c r="S211" s="19"/>
      <c r="T211" s="15"/>
      <c r="U211" s="15"/>
      <c r="V211" s="15"/>
      <c r="Z211" s="15"/>
      <c r="AA211" s="79"/>
      <c r="AB211" s="79"/>
      <c r="AC211" s="80"/>
      <c r="AD211" s="80"/>
      <c r="AE211" s="81"/>
      <c r="AF211" s="15"/>
      <c r="AG211" s="79"/>
      <c r="AH211" s="76"/>
      <c r="AI211" s="76"/>
      <c r="AJ211" s="76"/>
      <c r="AK211" s="76"/>
    </row>
    <row r="212" spans="1:252" hidden="1" outlineLevel="1">
      <c r="A212" s="1"/>
      <c r="B212" s="19"/>
      <c r="C212" s="79"/>
      <c r="D212" s="19"/>
      <c r="E212" s="19"/>
      <c r="F212" s="19"/>
      <c r="G212" s="15"/>
      <c r="H212" s="19"/>
      <c r="I212" s="19"/>
      <c r="J212" s="15"/>
      <c r="K212" s="15"/>
      <c r="L212" s="15"/>
      <c r="M212" s="15"/>
      <c r="N212" s="15"/>
      <c r="O212" s="15"/>
      <c r="P212" s="15"/>
      <c r="Q212" s="103"/>
      <c r="R212" s="15"/>
      <c r="S212" s="19"/>
      <c r="T212" s="15"/>
      <c r="U212" s="15"/>
      <c r="V212" s="15"/>
      <c r="Z212" s="15"/>
      <c r="AA212" s="79"/>
      <c r="AB212" s="79"/>
      <c r="AC212" s="80"/>
      <c r="AD212" s="80"/>
      <c r="AE212" s="81"/>
      <c r="AF212" s="15"/>
      <c r="AG212" s="79"/>
      <c r="AH212" s="76"/>
      <c r="AI212" s="76"/>
      <c r="AJ212" s="76"/>
      <c r="AK212" s="76"/>
    </row>
    <row r="213" spans="1:252" hidden="1" outlineLevel="1">
      <c r="A213" s="1"/>
      <c r="B213" s="19"/>
      <c r="C213" s="79"/>
      <c r="D213" s="19"/>
      <c r="E213" s="19"/>
      <c r="F213" s="19"/>
      <c r="G213" s="15"/>
      <c r="H213" s="19"/>
      <c r="I213" s="19"/>
      <c r="J213" s="15"/>
      <c r="K213" s="15"/>
      <c r="L213" s="15"/>
      <c r="M213" s="15"/>
      <c r="N213" s="15"/>
      <c r="O213" s="15"/>
      <c r="P213" s="15"/>
      <c r="Q213" s="103"/>
      <c r="R213" s="15"/>
      <c r="S213" s="19"/>
      <c r="T213" s="15"/>
      <c r="U213" s="15"/>
      <c r="V213" s="15"/>
      <c r="Z213" s="15"/>
      <c r="AA213" s="79"/>
      <c r="AB213" s="79"/>
      <c r="AC213" s="80"/>
      <c r="AD213" s="80"/>
      <c r="AE213" s="81"/>
      <c r="AF213" s="15"/>
      <c r="AG213" s="79"/>
      <c r="AH213" s="76"/>
      <c r="AI213" s="76"/>
      <c r="AJ213" s="76"/>
      <c r="AK213" s="76"/>
    </row>
    <row r="214" spans="1:252" hidden="1" outlineLevel="1">
      <c r="A214" s="1"/>
      <c r="B214" s="19"/>
      <c r="C214" s="79"/>
      <c r="D214" s="19"/>
      <c r="E214" s="19"/>
      <c r="F214" s="19"/>
      <c r="G214" s="15"/>
      <c r="H214" s="19"/>
      <c r="I214" s="19"/>
      <c r="J214" s="15"/>
      <c r="K214" s="15"/>
      <c r="L214" s="15"/>
      <c r="M214" s="15"/>
      <c r="N214" s="15"/>
      <c r="O214" s="15"/>
      <c r="P214" s="15"/>
      <c r="Q214" s="103"/>
      <c r="R214" s="15"/>
      <c r="S214" s="19"/>
      <c r="T214" s="15"/>
      <c r="U214" s="15"/>
      <c r="V214" s="15"/>
      <c r="Z214" s="15"/>
      <c r="AA214" s="79"/>
      <c r="AB214" s="79"/>
      <c r="AC214" s="80"/>
      <c r="AD214" s="80"/>
      <c r="AE214" s="81"/>
      <c r="AF214" s="15"/>
      <c r="AG214" s="79"/>
      <c r="AH214" s="76"/>
      <c r="AI214" s="76"/>
      <c r="AJ214" s="76"/>
      <c r="AK214" s="76"/>
    </row>
    <row r="215" spans="1:252" hidden="1" outlineLevel="1">
      <c r="A215" s="1"/>
      <c r="B215" s="19"/>
      <c r="C215" s="79"/>
      <c r="D215" s="19"/>
      <c r="E215" s="19"/>
      <c r="F215" s="19"/>
      <c r="G215" s="15"/>
      <c r="H215" s="19"/>
      <c r="I215" s="19"/>
      <c r="J215" s="15"/>
      <c r="K215" s="15"/>
      <c r="L215" s="15"/>
      <c r="M215" s="15"/>
      <c r="N215" s="15"/>
      <c r="O215" s="15"/>
      <c r="P215" s="15"/>
      <c r="Q215" s="103"/>
      <c r="R215" s="15"/>
      <c r="S215" s="19"/>
      <c r="T215" s="15"/>
      <c r="U215" s="15"/>
      <c r="V215" s="15"/>
      <c r="Z215" s="15"/>
      <c r="AA215" s="79"/>
      <c r="AB215" s="79"/>
      <c r="AC215" s="80"/>
      <c r="AD215" s="80"/>
      <c r="AE215" s="81"/>
      <c r="AF215" s="15"/>
      <c r="AG215" s="79"/>
      <c r="AH215" s="76"/>
      <c r="AI215" s="76"/>
      <c r="AJ215" s="76"/>
      <c r="AK215" s="76"/>
    </row>
    <row r="216" spans="1:252" hidden="1" outlineLevel="1">
      <c r="A216" s="1"/>
      <c r="B216" s="19"/>
      <c r="C216" s="79"/>
      <c r="D216" s="19"/>
      <c r="E216" s="19"/>
      <c r="F216" s="19"/>
      <c r="G216" s="15"/>
      <c r="H216" s="19"/>
      <c r="I216" s="19"/>
      <c r="J216" s="15"/>
      <c r="K216" s="15"/>
      <c r="L216" s="15"/>
      <c r="M216" s="15"/>
      <c r="N216" s="15"/>
      <c r="O216" s="15"/>
      <c r="P216" s="15"/>
      <c r="Q216" s="103"/>
      <c r="R216" s="15"/>
      <c r="S216" s="19"/>
      <c r="T216" s="15"/>
      <c r="U216" s="15"/>
      <c r="V216" s="15"/>
      <c r="Z216" s="15"/>
      <c r="AA216" s="79"/>
      <c r="AB216" s="79"/>
      <c r="AC216" s="80"/>
      <c r="AD216" s="80"/>
      <c r="AE216" s="81"/>
      <c r="AF216" s="15"/>
      <c r="AG216" s="79"/>
      <c r="AH216" s="76"/>
      <c r="AI216" s="76"/>
      <c r="AJ216" s="76"/>
      <c r="AK216" s="76"/>
    </row>
    <row r="217" spans="1:252" hidden="1" outlineLevel="1">
      <c r="B217" s="75"/>
      <c r="AA217" s="78"/>
      <c r="AK217" s="82"/>
    </row>
    <row r="218" spans="1:252" hidden="1" outlineLevel="1">
      <c r="B218" s="75"/>
      <c r="AA218" s="78"/>
      <c r="AK218" s="82"/>
    </row>
    <row r="219" spans="1:252" hidden="1" outlineLevel="1">
      <c r="B219" s="75"/>
      <c r="AA219" s="78"/>
      <c r="AJ219" s="104"/>
      <c r="AK219" s="82"/>
    </row>
    <row r="220" spans="1:252" hidden="1" outlineLevel="1">
      <c r="B220" s="75"/>
      <c r="AA220" s="78"/>
      <c r="AK220" s="82"/>
    </row>
    <row r="221" spans="1:252" hidden="1" outlineLevel="1">
      <c r="B221" s="75"/>
      <c r="AA221" s="78"/>
      <c r="AK221" s="82"/>
    </row>
    <row r="222" spans="1:252" hidden="1" outlineLevel="1">
      <c r="B222" s="75"/>
      <c r="AA222" s="78"/>
      <c r="AK222" s="82"/>
    </row>
    <row r="223" spans="1:252" s="1" customFormat="1" hidden="1" outlineLevel="1">
      <c r="A223" s="76"/>
      <c r="B223" s="75"/>
      <c r="C223" s="76"/>
      <c r="D223" s="76"/>
      <c r="E223" s="76"/>
      <c r="F223" s="76"/>
      <c r="G223" s="100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7"/>
      <c r="V223" s="76"/>
      <c r="W223" s="76"/>
      <c r="X223" s="76"/>
      <c r="Y223" s="76"/>
      <c r="Z223" s="76"/>
      <c r="AA223" s="78"/>
      <c r="AB223" s="76"/>
      <c r="AC223" s="76"/>
      <c r="AD223" s="15"/>
      <c r="AE223" s="79"/>
      <c r="AF223" s="79"/>
      <c r="AG223" s="80"/>
      <c r="AH223" s="80"/>
      <c r="AI223" s="81"/>
      <c r="AJ223" s="15"/>
      <c r="AK223" s="82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76"/>
      <c r="BR223" s="76"/>
      <c r="BS223" s="76"/>
      <c r="BT223" s="76"/>
      <c r="BU223" s="76"/>
      <c r="BV223" s="76"/>
      <c r="BW223" s="76"/>
      <c r="BX223" s="76"/>
      <c r="BY223" s="76"/>
      <c r="BZ223" s="76"/>
      <c r="CA223" s="76"/>
      <c r="CB223" s="76"/>
      <c r="CC223" s="76"/>
      <c r="CD223" s="76"/>
      <c r="CE223" s="76"/>
      <c r="CF223" s="76"/>
      <c r="CG223" s="76"/>
      <c r="CH223" s="76"/>
      <c r="CI223" s="76"/>
      <c r="CJ223" s="76"/>
      <c r="CK223" s="76"/>
      <c r="CL223" s="76"/>
      <c r="CM223" s="76"/>
      <c r="CN223" s="76"/>
      <c r="CO223" s="76"/>
      <c r="CP223" s="76"/>
      <c r="CQ223" s="76"/>
      <c r="CR223" s="76"/>
      <c r="CS223" s="76"/>
      <c r="CT223" s="76"/>
      <c r="CU223" s="76"/>
      <c r="CV223" s="76"/>
      <c r="CW223" s="76"/>
      <c r="CX223" s="76"/>
      <c r="CY223" s="76"/>
      <c r="CZ223" s="76"/>
      <c r="DA223" s="76"/>
      <c r="DB223" s="76"/>
      <c r="DC223" s="76"/>
      <c r="DD223" s="76"/>
      <c r="DE223" s="76"/>
      <c r="DF223" s="76"/>
      <c r="DG223" s="76"/>
      <c r="DH223" s="76"/>
      <c r="DI223" s="76"/>
      <c r="DJ223" s="76"/>
      <c r="DK223" s="76"/>
      <c r="DL223" s="76"/>
      <c r="DM223" s="76"/>
      <c r="DN223" s="76"/>
      <c r="DO223" s="76"/>
      <c r="DP223" s="76"/>
      <c r="DQ223" s="76"/>
      <c r="DR223" s="76"/>
      <c r="DS223" s="76"/>
      <c r="DT223" s="76"/>
      <c r="DU223" s="76"/>
      <c r="DV223" s="76"/>
      <c r="DW223" s="76"/>
      <c r="DX223" s="76"/>
      <c r="DY223" s="76"/>
      <c r="DZ223" s="76"/>
      <c r="EA223" s="76"/>
      <c r="EB223" s="76"/>
      <c r="EC223" s="76"/>
      <c r="ED223" s="76"/>
      <c r="EE223" s="76"/>
      <c r="EF223" s="76"/>
      <c r="EG223" s="76"/>
      <c r="EH223" s="76"/>
      <c r="EI223" s="76"/>
      <c r="EJ223" s="76"/>
      <c r="EK223" s="76"/>
      <c r="EL223" s="76"/>
      <c r="EM223" s="76"/>
      <c r="EN223" s="76"/>
      <c r="EO223" s="76"/>
      <c r="EP223" s="76"/>
      <c r="EQ223" s="76"/>
      <c r="ER223" s="76"/>
      <c r="ES223" s="76"/>
      <c r="ET223" s="76"/>
      <c r="EU223" s="76"/>
      <c r="EV223" s="76"/>
      <c r="EW223" s="76"/>
      <c r="EX223" s="76"/>
      <c r="EY223" s="76"/>
      <c r="EZ223" s="76"/>
      <c r="FA223" s="76"/>
      <c r="FB223" s="76"/>
      <c r="FC223" s="76"/>
      <c r="FD223" s="76"/>
      <c r="FE223" s="76"/>
      <c r="FF223" s="76"/>
      <c r="FG223" s="76"/>
      <c r="FH223" s="76"/>
      <c r="FI223" s="76"/>
      <c r="FJ223" s="76"/>
      <c r="FK223" s="76"/>
      <c r="FL223" s="76"/>
      <c r="FM223" s="76"/>
      <c r="FN223" s="76"/>
      <c r="FO223" s="76"/>
      <c r="FP223" s="76"/>
      <c r="FQ223" s="76"/>
      <c r="FR223" s="76"/>
      <c r="FS223" s="76"/>
      <c r="FT223" s="76"/>
      <c r="FU223" s="76"/>
      <c r="FV223" s="76"/>
      <c r="FW223" s="76"/>
      <c r="FX223" s="76"/>
      <c r="FY223" s="76"/>
      <c r="FZ223" s="76"/>
      <c r="GA223" s="76"/>
      <c r="GB223" s="76"/>
      <c r="GC223" s="76"/>
      <c r="GD223" s="76"/>
      <c r="GE223" s="76"/>
      <c r="GF223" s="76"/>
      <c r="GG223" s="76"/>
      <c r="GH223" s="76"/>
      <c r="GI223" s="76"/>
      <c r="GJ223" s="76"/>
      <c r="GK223" s="76"/>
      <c r="GL223" s="76"/>
      <c r="GM223" s="76"/>
      <c r="GN223" s="76"/>
      <c r="GO223" s="76"/>
      <c r="GP223" s="76"/>
      <c r="GQ223" s="76"/>
      <c r="GR223" s="76"/>
      <c r="GS223" s="76"/>
      <c r="GT223" s="76"/>
      <c r="GU223" s="76"/>
      <c r="GV223" s="76"/>
      <c r="GW223" s="76"/>
      <c r="GX223" s="76"/>
      <c r="GY223" s="76"/>
      <c r="GZ223" s="76"/>
      <c r="HA223" s="76"/>
      <c r="HB223" s="76"/>
      <c r="HC223" s="76"/>
      <c r="HD223" s="76"/>
      <c r="HE223" s="76"/>
      <c r="HF223" s="76"/>
      <c r="HG223" s="76"/>
      <c r="HH223" s="76"/>
      <c r="HI223" s="76"/>
      <c r="HJ223" s="76"/>
      <c r="HK223" s="76"/>
      <c r="HL223" s="76"/>
      <c r="HM223" s="76"/>
      <c r="HN223" s="76"/>
      <c r="HO223" s="76"/>
      <c r="HP223" s="76"/>
      <c r="HQ223" s="76"/>
      <c r="HR223" s="76"/>
      <c r="HS223" s="76"/>
      <c r="HT223" s="76"/>
      <c r="HU223" s="76"/>
      <c r="HV223" s="76"/>
      <c r="HW223" s="76"/>
      <c r="HX223" s="76"/>
      <c r="HY223" s="76"/>
      <c r="HZ223" s="76"/>
      <c r="IA223" s="76"/>
      <c r="IB223" s="76"/>
      <c r="IC223" s="76"/>
      <c r="ID223" s="76"/>
      <c r="IE223" s="76"/>
      <c r="IF223" s="76"/>
      <c r="IG223" s="76"/>
      <c r="IH223" s="76"/>
      <c r="II223" s="76"/>
      <c r="IJ223" s="76"/>
      <c r="IK223" s="76"/>
      <c r="IL223" s="76"/>
      <c r="IM223" s="76"/>
      <c r="IN223" s="76"/>
      <c r="IO223" s="76"/>
      <c r="IP223" s="76"/>
      <c r="IQ223" s="76"/>
      <c r="IR223" s="76"/>
    </row>
    <row r="224" spans="1:252" s="1" customFormat="1" hidden="1" outlineLevel="1">
      <c r="A224" s="105"/>
      <c r="B224" s="75"/>
      <c r="C224" s="105"/>
      <c r="D224" s="105"/>
      <c r="E224" s="76"/>
      <c r="F224" s="105"/>
      <c r="G224" s="106"/>
      <c r="H224" s="76"/>
      <c r="I224" s="105"/>
      <c r="J224" s="105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7"/>
      <c r="V224" s="76"/>
      <c r="W224" s="76"/>
      <c r="X224" s="76"/>
      <c r="Y224" s="76"/>
      <c r="Z224" s="76"/>
      <c r="AA224" s="78"/>
      <c r="AB224" s="76"/>
      <c r="AC224" s="76"/>
      <c r="AD224" s="15"/>
      <c r="AE224" s="79"/>
      <c r="AF224" s="79"/>
      <c r="AG224" s="80"/>
      <c r="AH224" s="80"/>
      <c r="AI224" s="81"/>
      <c r="AJ224" s="15"/>
      <c r="AK224" s="82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6"/>
      <c r="BR224" s="76"/>
      <c r="BS224" s="76"/>
      <c r="BT224" s="76"/>
      <c r="BU224" s="76"/>
      <c r="BV224" s="76"/>
      <c r="BW224" s="76"/>
      <c r="BX224" s="76"/>
      <c r="BY224" s="76"/>
      <c r="BZ224" s="76"/>
      <c r="CA224" s="76"/>
      <c r="CB224" s="76"/>
      <c r="CC224" s="76"/>
      <c r="CD224" s="76"/>
      <c r="CE224" s="76"/>
      <c r="CF224" s="76"/>
      <c r="CG224" s="76"/>
      <c r="CH224" s="76"/>
      <c r="CI224" s="76"/>
      <c r="CJ224" s="76"/>
      <c r="CK224" s="76"/>
      <c r="CL224" s="76"/>
      <c r="CM224" s="76"/>
      <c r="CN224" s="76"/>
      <c r="CO224" s="76"/>
      <c r="CP224" s="76"/>
      <c r="CQ224" s="76"/>
      <c r="CR224" s="76"/>
      <c r="CS224" s="76"/>
      <c r="CT224" s="76"/>
      <c r="CU224" s="76"/>
      <c r="CV224" s="76"/>
      <c r="CW224" s="76"/>
      <c r="CX224" s="76"/>
      <c r="CY224" s="76"/>
      <c r="CZ224" s="76"/>
      <c r="DA224" s="76"/>
      <c r="DB224" s="76"/>
      <c r="DC224" s="76"/>
      <c r="DD224" s="76"/>
      <c r="DE224" s="76"/>
      <c r="DF224" s="76"/>
      <c r="DG224" s="76"/>
      <c r="DH224" s="76"/>
      <c r="DI224" s="76"/>
      <c r="DJ224" s="76"/>
      <c r="DK224" s="76"/>
      <c r="DL224" s="76"/>
      <c r="DM224" s="76"/>
      <c r="DN224" s="76"/>
      <c r="DO224" s="76"/>
      <c r="DP224" s="76"/>
      <c r="DQ224" s="76"/>
      <c r="DR224" s="76"/>
      <c r="DS224" s="76"/>
      <c r="DT224" s="76"/>
      <c r="DU224" s="76"/>
      <c r="DV224" s="76"/>
      <c r="DW224" s="76"/>
      <c r="DX224" s="76"/>
      <c r="DY224" s="76"/>
      <c r="DZ224" s="76"/>
      <c r="EA224" s="76"/>
      <c r="EB224" s="76"/>
      <c r="EC224" s="76"/>
      <c r="ED224" s="76"/>
      <c r="EE224" s="76"/>
      <c r="EF224" s="76"/>
      <c r="EG224" s="76"/>
      <c r="EH224" s="76"/>
      <c r="EI224" s="76"/>
      <c r="EJ224" s="76"/>
      <c r="EK224" s="76"/>
      <c r="EL224" s="76"/>
      <c r="EM224" s="76"/>
      <c r="EN224" s="76"/>
      <c r="EO224" s="76"/>
      <c r="EP224" s="76"/>
      <c r="EQ224" s="76"/>
      <c r="ER224" s="76"/>
      <c r="ES224" s="76"/>
      <c r="ET224" s="76"/>
      <c r="EU224" s="76"/>
      <c r="EV224" s="76"/>
      <c r="EW224" s="76"/>
      <c r="EX224" s="76"/>
      <c r="EY224" s="76"/>
      <c r="EZ224" s="76"/>
      <c r="FA224" s="76"/>
      <c r="FB224" s="76"/>
      <c r="FC224" s="76"/>
      <c r="FD224" s="76"/>
      <c r="FE224" s="76"/>
      <c r="FF224" s="76"/>
      <c r="FG224" s="76"/>
      <c r="FH224" s="76"/>
      <c r="FI224" s="76"/>
      <c r="FJ224" s="76"/>
      <c r="FK224" s="76"/>
      <c r="FL224" s="76"/>
      <c r="FM224" s="76"/>
      <c r="FN224" s="76"/>
      <c r="FO224" s="76"/>
      <c r="FP224" s="76"/>
      <c r="FQ224" s="76"/>
      <c r="FR224" s="76"/>
      <c r="FS224" s="76"/>
      <c r="FT224" s="76"/>
      <c r="FU224" s="76"/>
      <c r="FV224" s="76"/>
      <c r="FW224" s="76"/>
      <c r="FX224" s="76"/>
      <c r="FY224" s="76"/>
      <c r="FZ224" s="76"/>
      <c r="GA224" s="76"/>
      <c r="GB224" s="76"/>
      <c r="GC224" s="76"/>
      <c r="GD224" s="76"/>
      <c r="GE224" s="76"/>
      <c r="GF224" s="76"/>
      <c r="GG224" s="76"/>
      <c r="GH224" s="76"/>
      <c r="GI224" s="76"/>
      <c r="GJ224" s="76"/>
      <c r="GK224" s="76"/>
      <c r="GL224" s="76"/>
      <c r="GM224" s="76"/>
      <c r="GN224" s="76"/>
      <c r="GO224" s="76"/>
      <c r="GP224" s="76"/>
      <c r="GQ224" s="76"/>
      <c r="GR224" s="76"/>
      <c r="GS224" s="76"/>
      <c r="GT224" s="76"/>
      <c r="GU224" s="76"/>
      <c r="GV224" s="76"/>
      <c r="GW224" s="76"/>
      <c r="GX224" s="76"/>
      <c r="GY224" s="76"/>
      <c r="GZ224" s="76"/>
      <c r="HA224" s="76"/>
      <c r="HB224" s="76"/>
      <c r="HC224" s="76"/>
      <c r="HD224" s="76"/>
      <c r="HE224" s="76"/>
      <c r="HF224" s="76"/>
      <c r="HG224" s="76"/>
      <c r="HH224" s="76"/>
      <c r="HI224" s="76"/>
      <c r="HJ224" s="76"/>
      <c r="HK224" s="76"/>
      <c r="HL224" s="76"/>
      <c r="HM224" s="76"/>
      <c r="HN224" s="76"/>
      <c r="HO224" s="76"/>
      <c r="HP224" s="76"/>
      <c r="HQ224" s="76"/>
      <c r="HR224" s="76"/>
      <c r="HS224" s="76"/>
      <c r="HT224" s="76"/>
      <c r="HU224" s="76"/>
      <c r="HV224" s="76"/>
      <c r="HW224" s="76"/>
      <c r="HX224" s="76"/>
      <c r="HY224" s="76"/>
      <c r="HZ224" s="76"/>
      <c r="IA224" s="76"/>
      <c r="IB224" s="76"/>
      <c r="IC224" s="76"/>
      <c r="ID224" s="76"/>
      <c r="IE224" s="76"/>
      <c r="IF224" s="76"/>
      <c r="IG224" s="76"/>
      <c r="IH224" s="76"/>
      <c r="II224" s="76"/>
      <c r="IJ224" s="76"/>
      <c r="IK224" s="76"/>
      <c r="IL224" s="76"/>
      <c r="IM224" s="76"/>
      <c r="IN224" s="76"/>
      <c r="IO224" s="76"/>
      <c r="IP224" s="76"/>
      <c r="IQ224" s="76"/>
      <c r="IR224" s="76"/>
    </row>
    <row r="225" spans="1:252" hidden="1" outlineLevel="1">
      <c r="B225" s="75"/>
      <c r="G225" s="76"/>
      <c r="AA225" s="78"/>
      <c r="AJ225" s="78"/>
      <c r="AK225" s="82"/>
    </row>
    <row r="226" spans="1:252" hidden="1" outlineLevel="1">
      <c r="B226" s="75"/>
      <c r="G226" s="76"/>
      <c r="AA226" s="78"/>
      <c r="AK226" s="82"/>
    </row>
    <row r="227" spans="1:252" hidden="1" outlineLevel="1">
      <c r="B227" s="75"/>
      <c r="AA227" s="78"/>
      <c r="AK227" s="82"/>
    </row>
    <row r="228" spans="1:252" hidden="1" outlineLevel="1" collapsed="1">
      <c r="B228" s="75"/>
      <c r="AA228" s="78"/>
      <c r="AK228" s="82"/>
    </row>
    <row r="229" spans="1:252" hidden="1" outlineLevel="1">
      <c r="B229" s="75"/>
      <c r="AA229" s="78"/>
      <c r="AK229" s="82"/>
    </row>
    <row r="230" spans="1:252" hidden="1" outlineLevel="1">
      <c r="B230" s="75"/>
      <c r="AA230" s="78"/>
      <c r="AK230" s="82"/>
    </row>
    <row r="231" spans="1:252" hidden="1" outlineLevel="1">
      <c r="B231" s="75"/>
      <c r="AA231" s="78"/>
      <c r="AK231" s="82"/>
    </row>
    <row r="232" spans="1:252" hidden="1" outlineLevel="1">
      <c r="B232" s="75"/>
      <c r="AA232" s="78"/>
      <c r="AK232" s="82"/>
    </row>
    <row r="233" spans="1:252" hidden="1" outlineLevel="1">
      <c r="B233" s="75"/>
      <c r="AA233" s="78"/>
      <c r="AK233" s="82"/>
    </row>
    <row r="234" spans="1:252" hidden="1" outlineLevel="1">
      <c r="B234" s="75"/>
      <c r="P234" s="78"/>
      <c r="AA234" s="78"/>
      <c r="AK234" s="82"/>
    </row>
    <row r="235" spans="1:252" hidden="1" outlineLevel="1">
      <c r="B235" s="75"/>
      <c r="P235" s="78"/>
      <c r="AA235" s="78"/>
      <c r="AK235" s="82"/>
    </row>
    <row r="236" spans="1:252" hidden="1" outlineLevel="1">
      <c r="B236" s="75"/>
      <c r="P236" s="78"/>
      <c r="AA236" s="78"/>
      <c r="AK236" s="82"/>
    </row>
    <row r="237" spans="1:252" hidden="1" outlineLevel="1">
      <c r="A237" s="1"/>
      <c r="B237" s="75"/>
      <c r="C237" s="1"/>
      <c r="D237" s="1"/>
      <c r="E237" s="1"/>
      <c r="F237" s="1"/>
      <c r="G237" s="1"/>
      <c r="H237" s="107"/>
      <c r="I237" s="1"/>
      <c r="J237" s="1"/>
      <c r="K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78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</row>
    <row r="238" spans="1:252" hidden="1" outlineLevel="1">
      <c r="B238" s="75"/>
      <c r="F238" s="1"/>
      <c r="G238" s="1"/>
      <c r="H238" s="107"/>
      <c r="I238" s="1"/>
      <c r="J238" s="1"/>
      <c r="K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78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</row>
    <row r="239" spans="1:252" hidden="1" outlineLevel="1">
      <c r="B239" s="75"/>
      <c r="AA239" s="78"/>
      <c r="AJ239" s="78"/>
      <c r="AK239" s="82"/>
    </row>
    <row r="240" spans="1:252" hidden="1" outlineLevel="1">
      <c r="B240" s="75"/>
      <c r="AA240" s="78"/>
      <c r="AJ240" s="78"/>
      <c r="AK240" s="82"/>
    </row>
    <row r="241" spans="2:37" hidden="1" outlineLevel="1">
      <c r="B241" s="75"/>
      <c r="AA241" s="78"/>
      <c r="AK241" s="82"/>
    </row>
    <row r="242" spans="2:37" hidden="1" outlineLevel="1">
      <c r="B242" s="75"/>
      <c r="AA242" s="78"/>
      <c r="AK242" s="82"/>
    </row>
    <row r="243" spans="2:37" hidden="1" outlineLevel="1">
      <c r="B243" s="75"/>
      <c r="AA243" s="1"/>
      <c r="AK243" s="82"/>
    </row>
    <row r="244" spans="2:37" hidden="1" outlineLevel="1">
      <c r="B244" s="75"/>
      <c r="AA244" s="78"/>
      <c r="AK244" s="82"/>
    </row>
    <row r="245" spans="2:37" hidden="1" outlineLevel="1">
      <c r="B245" s="75"/>
      <c r="AA245" s="78"/>
      <c r="AK245" s="82"/>
    </row>
    <row r="246" spans="2:37" hidden="1" outlineLevel="1">
      <c r="B246" s="75"/>
      <c r="AA246" s="78"/>
      <c r="AK246" s="82"/>
    </row>
    <row r="247" spans="2:37" hidden="1" outlineLevel="1">
      <c r="B247" s="75"/>
      <c r="AA247" s="78"/>
      <c r="AK247" s="82"/>
    </row>
    <row r="248" spans="2:37" hidden="1" outlineLevel="1">
      <c r="B248" s="75"/>
      <c r="AA248" s="78"/>
      <c r="AJ248" s="101"/>
      <c r="AK248" s="82"/>
    </row>
    <row r="249" spans="2:37" hidden="1" outlineLevel="1">
      <c r="B249" s="75"/>
      <c r="AA249" s="78"/>
      <c r="AK249" s="82"/>
    </row>
    <row r="250" spans="2:37" hidden="1" outlineLevel="1">
      <c r="B250" s="75"/>
      <c r="AA250" s="78"/>
      <c r="AK250" s="82"/>
    </row>
    <row r="251" spans="2:37" hidden="1" outlineLevel="1">
      <c r="B251" s="75"/>
      <c r="AA251" s="78"/>
      <c r="AJ251" s="83"/>
      <c r="AK251" s="82"/>
    </row>
    <row r="252" spans="2:37" hidden="1" outlineLevel="1">
      <c r="B252" s="75"/>
      <c r="AA252" s="78"/>
      <c r="AK252" s="82"/>
    </row>
    <row r="253" spans="2:37" hidden="1" outlineLevel="1">
      <c r="B253" s="75"/>
      <c r="AA253" s="78"/>
      <c r="AJ253" s="78"/>
      <c r="AK253" s="82"/>
    </row>
    <row r="254" spans="2:37" hidden="1" outlineLevel="1">
      <c r="B254" s="75"/>
      <c r="P254" s="78"/>
      <c r="AA254" s="78"/>
      <c r="AJ254" s="78"/>
      <c r="AK254" s="82"/>
    </row>
    <row r="255" spans="2:37" hidden="1" outlineLevel="1">
      <c r="B255" s="75"/>
      <c r="P255" s="78"/>
      <c r="AA255" s="78"/>
      <c r="AJ255" s="78"/>
      <c r="AK255" s="82"/>
    </row>
    <row r="256" spans="2:37" hidden="1" outlineLevel="1">
      <c r="B256" s="75"/>
      <c r="P256" s="78"/>
      <c r="AA256" s="78"/>
      <c r="AJ256" s="78"/>
      <c r="AK256" s="82"/>
    </row>
    <row r="257" spans="1:252" s="78" customFormat="1" hidden="1" outlineLevel="1">
      <c r="A257" s="76"/>
      <c r="B257" s="75"/>
      <c r="C257" s="76"/>
      <c r="D257" s="76"/>
      <c r="E257" s="76"/>
      <c r="F257" s="76"/>
      <c r="G257" s="100"/>
      <c r="H257" s="76"/>
      <c r="I257" s="76"/>
      <c r="J257" s="76"/>
      <c r="K257" s="76"/>
      <c r="L257" s="76"/>
      <c r="M257" s="76"/>
      <c r="N257" s="76"/>
      <c r="O257" s="76"/>
      <c r="Q257" s="76"/>
      <c r="R257" s="76"/>
      <c r="S257" s="76"/>
      <c r="T257" s="76"/>
      <c r="U257" s="77"/>
      <c r="V257" s="76"/>
      <c r="W257" s="76"/>
      <c r="X257" s="76"/>
      <c r="Y257" s="76"/>
      <c r="Z257" s="76"/>
      <c r="AB257" s="76"/>
      <c r="AC257" s="76"/>
      <c r="AD257" s="15"/>
      <c r="AE257" s="79"/>
      <c r="AF257" s="79"/>
      <c r="AG257" s="80"/>
      <c r="AH257" s="80"/>
      <c r="AI257" s="81"/>
      <c r="AK257" s="82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  <c r="AV257" s="76"/>
      <c r="AW257" s="76"/>
      <c r="AX257" s="76"/>
      <c r="AY257" s="76"/>
      <c r="AZ257" s="76"/>
      <c r="BA257" s="76"/>
      <c r="BB257" s="76"/>
      <c r="BC257" s="76"/>
      <c r="BD257" s="76"/>
      <c r="BE257" s="76"/>
      <c r="BF257" s="76"/>
      <c r="BG257" s="76"/>
      <c r="BH257" s="76"/>
      <c r="BI257" s="76"/>
      <c r="BJ257" s="76"/>
      <c r="BK257" s="76"/>
      <c r="BL257" s="76"/>
      <c r="BM257" s="76"/>
      <c r="BN257" s="76"/>
      <c r="BO257" s="76"/>
      <c r="BP257" s="76"/>
      <c r="BQ257" s="76"/>
      <c r="BR257" s="76"/>
      <c r="BS257" s="76"/>
      <c r="BT257" s="76"/>
      <c r="BU257" s="76"/>
      <c r="BV257" s="76"/>
      <c r="BW257" s="76"/>
      <c r="BX257" s="76"/>
      <c r="BY257" s="76"/>
      <c r="BZ257" s="76"/>
      <c r="CA257" s="76"/>
      <c r="CB257" s="76"/>
      <c r="CC257" s="76"/>
      <c r="CD257" s="76"/>
      <c r="CE257" s="76"/>
      <c r="CF257" s="76"/>
      <c r="CG257" s="76"/>
      <c r="CH257" s="76"/>
      <c r="CI257" s="76"/>
      <c r="CJ257" s="76"/>
      <c r="CK257" s="76"/>
      <c r="CL257" s="76"/>
      <c r="CM257" s="76"/>
      <c r="CN257" s="76"/>
      <c r="CO257" s="76"/>
      <c r="CP257" s="76"/>
      <c r="CQ257" s="76"/>
      <c r="CR257" s="76"/>
      <c r="CS257" s="76"/>
      <c r="CT257" s="76"/>
      <c r="CU257" s="76"/>
      <c r="CV257" s="76"/>
      <c r="CW257" s="76"/>
      <c r="CX257" s="76"/>
      <c r="CY257" s="76"/>
      <c r="CZ257" s="76"/>
      <c r="DA257" s="76"/>
      <c r="DB257" s="76"/>
      <c r="DC257" s="76"/>
      <c r="DD257" s="76"/>
      <c r="DE257" s="76"/>
      <c r="DF257" s="76"/>
      <c r="DG257" s="76"/>
      <c r="DH257" s="76"/>
      <c r="DI257" s="76"/>
      <c r="DJ257" s="76"/>
      <c r="DK257" s="76"/>
      <c r="DL257" s="76"/>
      <c r="DM257" s="76"/>
      <c r="DN257" s="76"/>
      <c r="DO257" s="76"/>
      <c r="DP257" s="76"/>
      <c r="DQ257" s="76"/>
      <c r="DR257" s="76"/>
      <c r="DS257" s="76"/>
      <c r="DT257" s="76"/>
      <c r="DU257" s="76"/>
      <c r="DV257" s="76"/>
      <c r="DW257" s="76"/>
      <c r="DX257" s="76"/>
      <c r="DY257" s="76"/>
      <c r="DZ257" s="76"/>
      <c r="EA257" s="76"/>
      <c r="EB257" s="76"/>
      <c r="EC257" s="76"/>
      <c r="ED257" s="76"/>
      <c r="EE257" s="76"/>
      <c r="EF257" s="76"/>
      <c r="EG257" s="76"/>
      <c r="EH257" s="76"/>
      <c r="EI257" s="76"/>
      <c r="EJ257" s="76"/>
      <c r="EK257" s="76"/>
      <c r="EL257" s="76"/>
      <c r="EM257" s="76"/>
      <c r="EN257" s="76"/>
      <c r="EO257" s="76"/>
      <c r="EP257" s="76"/>
      <c r="EQ257" s="76"/>
      <c r="ER257" s="76"/>
      <c r="ES257" s="76"/>
      <c r="ET257" s="76"/>
      <c r="EU257" s="76"/>
      <c r="EV257" s="76"/>
      <c r="EW257" s="76"/>
      <c r="EX257" s="76"/>
      <c r="EY257" s="76"/>
      <c r="EZ257" s="76"/>
      <c r="FA257" s="76"/>
      <c r="FB257" s="76"/>
      <c r="FC257" s="76"/>
      <c r="FD257" s="76"/>
      <c r="FE257" s="76"/>
      <c r="FF257" s="76"/>
      <c r="FG257" s="76"/>
      <c r="FH257" s="76"/>
      <c r="FI257" s="76"/>
      <c r="FJ257" s="76"/>
      <c r="FK257" s="76"/>
      <c r="FL257" s="76"/>
      <c r="FM257" s="76"/>
      <c r="FN257" s="76"/>
      <c r="FO257" s="76"/>
      <c r="FP257" s="76"/>
      <c r="FQ257" s="76"/>
      <c r="FR257" s="76"/>
      <c r="FS257" s="76"/>
      <c r="FT257" s="76"/>
      <c r="FU257" s="76"/>
      <c r="FV257" s="76"/>
      <c r="FW257" s="76"/>
      <c r="FX257" s="76"/>
      <c r="FY257" s="76"/>
      <c r="FZ257" s="76"/>
      <c r="GA257" s="76"/>
      <c r="GB257" s="76"/>
      <c r="GC257" s="76"/>
      <c r="GD257" s="76"/>
      <c r="GE257" s="76"/>
      <c r="GF257" s="76"/>
      <c r="GG257" s="76"/>
      <c r="GH257" s="76"/>
      <c r="GI257" s="76"/>
      <c r="GJ257" s="76"/>
      <c r="GK257" s="76"/>
      <c r="GL257" s="76"/>
      <c r="GM257" s="76"/>
      <c r="GN257" s="76"/>
      <c r="GO257" s="76"/>
      <c r="GP257" s="76"/>
      <c r="GQ257" s="76"/>
      <c r="GR257" s="76"/>
      <c r="GS257" s="76"/>
      <c r="GT257" s="76"/>
      <c r="GU257" s="76"/>
      <c r="GV257" s="76"/>
      <c r="GW257" s="76"/>
      <c r="GX257" s="76"/>
      <c r="GY257" s="76"/>
      <c r="GZ257" s="76"/>
      <c r="HA257" s="76"/>
      <c r="HB257" s="76"/>
      <c r="HC257" s="76"/>
      <c r="HD257" s="76"/>
      <c r="HE257" s="76"/>
      <c r="HF257" s="76"/>
      <c r="HG257" s="76"/>
      <c r="HH257" s="76"/>
      <c r="HI257" s="76"/>
      <c r="HJ257" s="76"/>
      <c r="HK257" s="76"/>
      <c r="HL257" s="76"/>
      <c r="HM257" s="76"/>
      <c r="HN257" s="76"/>
      <c r="HO257" s="76"/>
      <c r="HP257" s="76"/>
      <c r="HQ257" s="76"/>
      <c r="HR257" s="76"/>
      <c r="HS257" s="76"/>
      <c r="HT257" s="76"/>
      <c r="HU257" s="76"/>
      <c r="HV257" s="76"/>
      <c r="HW257" s="76"/>
      <c r="HX257" s="76"/>
      <c r="HY257" s="76"/>
      <c r="HZ257" s="76"/>
      <c r="IA257" s="76"/>
      <c r="IB257" s="76"/>
      <c r="IC257" s="76"/>
      <c r="ID257" s="76"/>
      <c r="IE257" s="76"/>
      <c r="IF257" s="76"/>
      <c r="IG257" s="76"/>
      <c r="IH257" s="76"/>
      <c r="II257" s="76"/>
      <c r="IJ257" s="76"/>
      <c r="IK257" s="76"/>
      <c r="IL257" s="76"/>
      <c r="IM257" s="76"/>
      <c r="IN257" s="76"/>
      <c r="IO257" s="76"/>
      <c r="IP257" s="76"/>
      <c r="IQ257" s="76"/>
      <c r="IR257" s="76"/>
    </row>
    <row r="258" spans="1:252" hidden="1" outlineLevel="1">
      <c r="B258" s="75"/>
      <c r="P258" s="78"/>
      <c r="AA258" s="78"/>
      <c r="AJ258" s="78"/>
      <c r="AK258" s="82"/>
    </row>
    <row r="259" spans="1:252" hidden="1" outlineLevel="1">
      <c r="B259" s="75"/>
      <c r="P259" s="78"/>
      <c r="AA259" s="78"/>
      <c r="AJ259" s="78"/>
      <c r="AK259" s="82"/>
    </row>
    <row r="260" spans="1:252" hidden="1" outlineLevel="1">
      <c r="B260" s="75"/>
      <c r="P260" s="78"/>
      <c r="AA260" s="78"/>
      <c r="AK260" s="82"/>
    </row>
    <row r="261" spans="1:252" hidden="1" outlineLevel="1">
      <c r="B261" s="75"/>
      <c r="P261" s="78"/>
      <c r="AA261" s="78"/>
      <c r="AK261" s="82"/>
    </row>
    <row r="262" spans="1:252" hidden="1" outlineLevel="1">
      <c r="B262" s="75"/>
      <c r="P262" s="78"/>
      <c r="AA262" s="78"/>
      <c r="AK262" s="82"/>
    </row>
    <row r="263" spans="1:252" hidden="1" outlineLevel="1">
      <c r="B263" s="75"/>
      <c r="P263" s="78"/>
      <c r="AA263" s="78"/>
      <c r="AK263" s="82"/>
    </row>
    <row r="264" spans="1:252" hidden="1" outlineLevel="1">
      <c r="B264" s="75"/>
      <c r="P264" s="78"/>
      <c r="AA264" s="78"/>
      <c r="AK264" s="82"/>
    </row>
    <row r="265" spans="1:252" hidden="1" outlineLevel="1">
      <c r="B265" s="75"/>
      <c r="P265" s="78"/>
      <c r="AA265" s="78"/>
      <c r="AK265" s="82"/>
    </row>
    <row r="266" spans="1:252" hidden="1" outlineLevel="1">
      <c r="B266" s="75"/>
      <c r="P266" s="78"/>
      <c r="AA266" s="78"/>
      <c r="AK266" s="82"/>
    </row>
    <row r="267" spans="1:252" hidden="1" outlineLevel="1">
      <c r="B267" s="75"/>
      <c r="P267" s="78"/>
      <c r="AA267" s="78"/>
      <c r="AK267" s="82"/>
    </row>
    <row r="268" spans="1:252" ht="48" hidden="1" outlineLevel="1">
      <c r="A268" s="104" t="s">
        <v>28</v>
      </c>
      <c r="B268" s="104" t="s">
        <v>24</v>
      </c>
      <c r="C268" s="76" t="s">
        <v>413</v>
      </c>
      <c r="D268" s="104"/>
      <c r="E268" s="137" t="s">
        <v>414</v>
      </c>
      <c r="F268" s="137" t="s">
        <v>415</v>
      </c>
      <c r="G268" s="111"/>
      <c r="H268" s="137" t="s">
        <v>416</v>
      </c>
      <c r="I268" s="110" t="s">
        <v>25</v>
      </c>
      <c r="J268" s="110" t="s">
        <v>33</v>
      </c>
      <c r="K268" s="104"/>
      <c r="L268" s="112"/>
      <c r="M268" s="112"/>
      <c r="N268" s="112"/>
      <c r="O268" s="112"/>
      <c r="P268" s="104" t="s">
        <v>26</v>
      </c>
      <c r="Q268" s="113"/>
      <c r="R268" s="104" t="s">
        <v>265</v>
      </c>
      <c r="S268" s="104" t="s">
        <v>266</v>
      </c>
      <c r="T268" s="114"/>
      <c r="AA268" s="78"/>
      <c r="AK268" s="82"/>
    </row>
    <row r="269" spans="1:252" hidden="1" outlineLevel="1">
      <c r="U269" s="15"/>
      <c r="V269" s="15"/>
      <c r="W269" s="78"/>
      <c r="Z269" s="15"/>
      <c r="AA269" s="79"/>
      <c r="AB269" s="79"/>
      <c r="AC269" s="80"/>
      <c r="AD269" s="80"/>
      <c r="AE269" s="81"/>
      <c r="AF269" s="15"/>
      <c r="AG269" s="82"/>
      <c r="AH269" s="76"/>
      <c r="AI269" s="76"/>
      <c r="AJ269" s="76"/>
      <c r="AK269" s="76"/>
    </row>
    <row r="270" spans="1:252" ht="14.25" hidden="1" customHeight="1" outlineLevel="1">
      <c r="A270" s="130" t="s">
        <v>110</v>
      </c>
      <c r="B270" s="19" t="s">
        <v>109</v>
      </c>
      <c r="C270" s="1">
        <v>5055340</v>
      </c>
      <c r="D270" s="1"/>
      <c r="E270" s="1" t="s">
        <v>110</v>
      </c>
      <c r="F270" s="124" t="s">
        <v>240</v>
      </c>
      <c r="G270" s="15"/>
      <c r="H270" s="19" t="s">
        <v>111</v>
      </c>
      <c r="I270" s="19">
        <v>0</v>
      </c>
      <c r="J270" s="125" t="s">
        <v>112</v>
      </c>
      <c r="K270" s="19" t="s">
        <v>367</v>
      </c>
      <c r="L270" s="19"/>
      <c r="M270" s="19"/>
      <c r="N270" s="19"/>
      <c r="O270" s="19"/>
      <c r="P270" s="19">
        <v>5</v>
      </c>
      <c r="Q270" s="131"/>
      <c r="R270" s="19">
        <v>5</v>
      </c>
      <c r="S270" s="76" t="s">
        <v>264</v>
      </c>
      <c r="U270" s="76"/>
      <c r="Z270" s="15"/>
      <c r="AA270" s="79"/>
      <c r="AB270" s="79"/>
      <c r="AC270" s="80"/>
      <c r="AD270" s="80"/>
      <c r="AE270" s="81"/>
      <c r="AF270" s="15"/>
      <c r="AG270" s="79"/>
      <c r="AH270" s="76"/>
      <c r="AI270" s="76"/>
      <c r="AJ270" s="76"/>
      <c r="AK270" s="76"/>
    </row>
    <row r="271" spans="1:252" ht="14.25" hidden="1" customHeight="1" outlineLevel="1">
      <c r="A271" s="130" t="s">
        <v>114</v>
      </c>
      <c r="B271" s="19" t="s">
        <v>109</v>
      </c>
      <c r="C271" s="1">
        <v>5292181</v>
      </c>
      <c r="D271" s="1"/>
      <c r="E271" s="1" t="s">
        <v>114</v>
      </c>
      <c r="F271" s="124" t="s">
        <v>240</v>
      </c>
      <c r="G271" s="15"/>
      <c r="H271" s="19" t="s">
        <v>111</v>
      </c>
      <c r="I271" s="19">
        <v>0</v>
      </c>
      <c r="J271" s="125" t="s">
        <v>115</v>
      </c>
      <c r="K271" s="19" t="s">
        <v>367</v>
      </c>
      <c r="L271" s="19"/>
      <c r="M271" s="19"/>
      <c r="N271" s="19"/>
      <c r="O271" s="19"/>
      <c r="P271" s="19">
        <v>5</v>
      </c>
      <c r="Q271" s="131"/>
      <c r="R271" s="19">
        <v>5</v>
      </c>
      <c r="S271" s="76" t="s">
        <v>264</v>
      </c>
      <c r="T271" s="78"/>
      <c r="U271" s="78"/>
      <c r="W271" s="78"/>
      <c r="X271" s="78"/>
      <c r="Y271" s="78"/>
      <c r="Z271" s="78">
        <v>0</v>
      </c>
      <c r="AA271" s="78"/>
      <c r="AB271" s="78"/>
      <c r="AC271" s="78"/>
      <c r="AD271" s="78"/>
      <c r="AE271" s="78"/>
      <c r="AF271" s="78"/>
      <c r="AG271" s="78"/>
      <c r="AH271" s="78"/>
      <c r="AI271" s="78"/>
      <c r="AJ271" s="78"/>
      <c r="AK271" s="78"/>
      <c r="AL271" s="78"/>
      <c r="AM271" s="78"/>
      <c r="AN271" s="78"/>
      <c r="AO271" s="78"/>
      <c r="AP271" s="78"/>
      <c r="AQ271" s="78"/>
      <c r="AR271" s="78"/>
      <c r="AS271" s="78"/>
      <c r="AT271" s="78"/>
      <c r="AU271" s="78"/>
      <c r="AV271" s="78"/>
      <c r="AW271" s="78"/>
      <c r="AX271" s="78"/>
      <c r="AY271" s="78"/>
      <c r="AZ271" s="78"/>
      <c r="BA271" s="78"/>
      <c r="BB271" s="78"/>
      <c r="BC271" s="78"/>
      <c r="BD271" s="78"/>
      <c r="BE271" s="78"/>
      <c r="BF271" s="78"/>
      <c r="BG271" s="78"/>
      <c r="BH271" s="78"/>
      <c r="BI271" s="78"/>
      <c r="BJ271" s="78"/>
      <c r="BK271" s="78"/>
      <c r="BL271" s="78"/>
      <c r="BM271" s="78"/>
      <c r="BN271" s="78"/>
      <c r="BO271" s="78"/>
      <c r="BP271" s="78"/>
      <c r="BQ271" s="78"/>
      <c r="BR271" s="78"/>
      <c r="BS271" s="78"/>
      <c r="BT271" s="78"/>
      <c r="BU271" s="78"/>
      <c r="BV271" s="78"/>
      <c r="BW271" s="78"/>
      <c r="BX271" s="78"/>
      <c r="BY271" s="78"/>
      <c r="BZ271" s="78"/>
      <c r="CA271" s="78"/>
      <c r="CB271" s="78"/>
      <c r="CC271" s="78"/>
      <c r="CD271" s="7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  <c r="FO271" s="78"/>
      <c r="FP271" s="78"/>
      <c r="FQ271" s="78"/>
      <c r="FR271" s="78"/>
      <c r="FS271" s="78"/>
      <c r="FT271" s="78"/>
      <c r="FU271" s="78"/>
      <c r="FV271" s="78"/>
      <c r="FW271" s="78"/>
      <c r="FX271" s="78"/>
      <c r="FY271" s="78"/>
      <c r="FZ271" s="78"/>
      <c r="GA271" s="78"/>
      <c r="GB271" s="78"/>
      <c r="GC271" s="78"/>
      <c r="GD271" s="78"/>
      <c r="GE271" s="78"/>
      <c r="GF271" s="78"/>
      <c r="GG271" s="78"/>
      <c r="GH271" s="78"/>
      <c r="GI271" s="78"/>
      <c r="GJ271" s="78"/>
      <c r="GK271" s="78"/>
      <c r="GL271" s="78"/>
      <c r="GM271" s="78"/>
      <c r="GN271" s="78"/>
      <c r="GO271" s="78"/>
      <c r="GP271" s="78"/>
      <c r="GQ271" s="78"/>
      <c r="GR271" s="78"/>
      <c r="GS271" s="78"/>
      <c r="GT271" s="78"/>
      <c r="GU271" s="78"/>
      <c r="GV271" s="78"/>
      <c r="GW271" s="78"/>
      <c r="GX271" s="78"/>
      <c r="GY271" s="78"/>
      <c r="GZ271" s="78"/>
      <c r="HA271" s="78"/>
      <c r="HB271" s="78"/>
      <c r="HC271" s="78"/>
      <c r="HD271" s="78"/>
      <c r="HE271" s="78"/>
      <c r="HF271" s="78"/>
      <c r="HG271" s="78"/>
      <c r="HH271" s="78"/>
      <c r="HI271" s="78"/>
      <c r="HJ271" s="78"/>
      <c r="HK271" s="78"/>
      <c r="HL271" s="78"/>
      <c r="HM271" s="78"/>
      <c r="HN271" s="78"/>
      <c r="HO271" s="78"/>
      <c r="HP271" s="78"/>
      <c r="HQ271" s="78"/>
      <c r="HR271" s="78"/>
      <c r="HS271" s="78"/>
      <c r="HT271" s="78"/>
      <c r="HU271" s="78"/>
      <c r="HV271" s="78"/>
      <c r="HW271" s="78"/>
      <c r="HX271" s="78"/>
      <c r="HY271" s="78"/>
      <c r="HZ271" s="78"/>
      <c r="IA271" s="78"/>
      <c r="IB271" s="78"/>
      <c r="IC271" s="78"/>
      <c r="ID271" s="78"/>
      <c r="IE271" s="78"/>
      <c r="IF271" s="78"/>
      <c r="IG271" s="78"/>
      <c r="IH271" s="78"/>
      <c r="II271" s="78"/>
      <c r="IJ271" s="78"/>
      <c r="IK271" s="78"/>
      <c r="IL271" s="78"/>
      <c r="IM271" s="78"/>
      <c r="IN271" s="78"/>
      <c r="IO271" s="78"/>
      <c r="IP271" s="78"/>
      <c r="IQ271" s="78"/>
      <c r="IR271" s="78"/>
    </row>
    <row r="272" spans="1:252" ht="14.25" hidden="1" customHeight="1" outlineLevel="1">
      <c r="A272" s="130" t="s">
        <v>116</v>
      </c>
      <c r="B272" s="19" t="s">
        <v>109</v>
      </c>
      <c r="C272" s="1">
        <v>5055370</v>
      </c>
      <c r="D272" s="1"/>
      <c r="E272" s="1" t="s">
        <v>116</v>
      </c>
      <c r="F272" s="124" t="s">
        <v>240</v>
      </c>
      <c r="G272" s="15"/>
      <c r="H272" s="19" t="s">
        <v>111</v>
      </c>
      <c r="I272" s="19">
        <v>0</v>
      </c>
      <c r="J272" s="125" t="s">
        <v>117</v>
      </c>
      <c r="K272" s="19" t="s">
        <v>367</v>
      </c>
      <c r="L272" s="19"/>
      <c r="M272" s="19"/>
      <c r="N272" s="19"/>
      <c r="O272" s="19"/>
      <c r="P272" s="19">
        <v>5</v>
      </c>
      <c r="Q272" s="131"/>
      <c r="R272" s="19">
        <v>5</v>
      </c>
      <c r="S272" s="76" t="s">
        <v>264</v>
      </c>
      <c r="T272" s="15"/>
      <c r="U272" s="15"/>
      <c r="V272" s="15"/>
      <c r="W272" s="78">
        <v>0</v>
      </c>
      <c r="X272" s="76">
        <v>0</v>
      </c>
      <c r="Y272" s="76">
        <v>0</v>
      </c>
      <c r="Z272" s="15">
        <v>0</v>
      </c>
      <c r="AA272" s="79">
        <v>0</v>
      </c>
      <c r="AB272" s="79">
        <v>0</v>
      </c>
      <c r="AC272" s="80">
        <v>0</v>
      </c>
      <c r="AD272" s="80">
        <v>0</v>
      </c>
      <c r="AE272" s="81">
        <v>0</v>
      </c>
      <c r="AF272" s="15">
        <v>0</v>
      </c>
      <c r="AG272" s="82">
        <v>0</v>
      </c>
      <c r="AH272" s="76">
        <v>0</v>
      </c>
      <c r="AI272" s="76">
        <v>0</v>
      </c>
      <c r="AJ272" s="76">
        <v>0</v>
      </c>
      <c r="AK272" s="76">
        <v>0</v>
      </c>
      <c r="AL272" s="76">
        <v>0</v>
      </c>
      <c r="AM272" s="76">
        <v>0</v>
      </c>
      <c r="AN272" s="76">
        <v>0</v>
      </c>
      <c r="AO272" s="76">
        <v>0</v>
      </c>
      <c r="AP272" s="76">
        <v>0</v>
      </c>
      <c r="AQ272" s="76">
        <v>0</v>
      </c>
      <c r="AR272" s="76">
        <v>0</v>
      </c>
      <c r="AS272" s="76">
        <v>0</v>
      </c>
      <c r="AT272" s="76">
        <v>0</v>
      </c>
      <c r="AU272" s="76">
        <v>0</v>
      </c>
      <c r="AV272" s="76">
        <v>0</v>
      </c>
      <c r="AW272" s="76">
        <v>0</v>
      </c>
      <c r="AX272" s="76">
        <v>0</v>
      </c>
      <c r="AY272" s="76">
        <v>0</v>
      </c>
      <c r="AZ272" s="76">
        <v>0</v>
      </c>
      <c r="BA272" s="76">
        <v>0</v>
      </c>
      <c r="BB272" s="76">
        <v>0</v>
      </c>
      <c r="BC272" s="76">
        <v>0</v>
      </c>
      <c r="BD272" s="76">
        <v>0</v>
      </c>
      <c r="BE272" s="76">
        <v>0</v>
      </c>
      <c r="BF272" s="76">
        <v>0</v>
      </c>
      <c r="BG272" s="76">
        <v>0</v>
      </c>
      <c r="BH272" s="76">
        <v>0</v>
      </c>
      <c r="BI272" s="76">
        <v>0</v>
      </c>
      <c r="BJ272" s="76">
        <v>0</v>
      </c>
      <c r="BK272" s="76">
        <v>0</v>
      </c>
      <c r="BL272" s="76">
        <v>0</v>
      </c>
      <c r="BM272" s="76">
        <v>0</v>
      </c>
      <c r="BN272" s="76">
        <v>0</v>
      </c>
      <c r="BO272" s="76">
        <v>0</v>
      </c>
      <c r="BP272" s="76">
        <v>0</v>
      </c>
      <c r="BQ272" s="76">
        <v>0</v>
      </c>
      <c r="BR272" s="76">
        <v>0</v>
      </c>
      <c r="BS272" s="76">
        <v>0</v>
      </c>
      <c r="BT272" s="76">
        <v>0</v>
      </c>
      <c r="BU272" s="76">
        <v>0</v>
      </c>
      <c r="BV272" s="76">
        <v>0</v>
      </c>
      <c r="BW272" s="76">
        <v>0</v>
      </c>
      <c r="BX272" s="76">
        <v>0</v>
      </c>
      <c r="BY272" s="76">
        <v>0</v>
      </c>
      <c r="BZ272" s="76">
        <v>0</v>
      </c>
      <c r="CA272" s="76">
        <v>0</v>
      </c>
      <c r="CB272" s="76">
        <v>0</v>
      </c>
      <c r="CC272" s="76">
        <v>0</v>
      </c>
      <c r="CD272" s="76">
        <v>0</v>
      </c>
      <c r="CE272" s="76">
        <v>0</v>
      </c>
      <c r="CF272" s="76">
        <v>0</v>
      </c>
      <c r="CG272" s="76">
        <v>0</v>
      </c>
      <c r="CH272" s="76">
        <v>0</v>
      </c>
      <c r="CI272" s="76">
        <v>0</v>
      </c>
      <c r="CJ272" s="76">
        <v>0</v>
      </c>
      <c r="CK272" s="76">
        <v>0</v>
      </c>
      <c r="CL272" s="76">
        <v>0</v>
      </c>
      <c r="CM272" s="76">
        <v>0</v>
      </c>
      <c r="CN272" s="76">
        <v>0</v>
      </c>
      <c r="CO272" s="76">
        <v>0</v>
      </c>
      <c r="CP272" s="76">
        <v>0</v>
      </c>
      <c r="CQ272" s="76">
        <v>0</v>
      </c>
      <c r="CR272" s="76">
        <v>0</v>
      </c>
      <c r="CS272" s="76">
        <v>0</v>
      </c>
      <c r="CT272" s="76">
        <v>0</v>
      </c>
      <c r="CU272" s="76">
        <v>0</v>
      </c>
      <c r="CV272" s="76">
        <v>0</v>
      </c>
      <c r="CW272" s="76">
        <v>0</v>
      </c>
      <c r="CX272" s="76">
        <v>0</v>
      </c>
      <c r="CY272" s="76">
        <v>0</v>
      </c>
      <c r="CZ272" s="76">
        <v>0</v>
      </c>
      <c r="DA272" s="76">
        <v>0</v>
      </c>
      <c r="DB272" s="76">
        <v>0</v>
      </c>
      <c r="DC272" s="76">
        <v>0</v>
      </c>
      <c r="DD272" s="76">
        <v>0</v>
      </c>
      <c r="DE272" s="76">
        <v>0</v>
      </c>
      <c r="DF272" s="76">
        <v>0</v>
      </c>
      <c r="DG272" s="76">
        <v>0</v>
      </c>
      <c r="DH272" s="76">
        <v>0</v>
      </c>
      <c r="DI272" s="76">
        <v>0</v>
      </c>
      <c r="DJ272" s="76">
        <v>0</v>
      </c>
      <c r="DK272" s="76">
        <v>0</v>
      </c>
      <c r="DL272" s="76">
        <v>0</v>
      </c>
      <c r="DM272" s="76">
        <v>0</v>
      </c>
      <c r="DN272" s="76">
        <v>0</v>
      </c>
      <c r="DO272" s="76">
        <v>0</v>
      </c>
      <c r="DP272" s="76">
        <v>0</v>
      </c>
      <c r="DQ272" s="76">
        <v>0</v>
      </c>
      <c r="DR272" s="76">
        <v>0</v>
      </c>
      <c r="DS272" s="76">
        <v>0</v>
      </c>
      <c r="DT272" s="76">
        <v>0</v>
      </c>
      <c r="DU272" s="76">
        <v>0</v>
      </c>
      <c r="DV272" s="76">
        <v>0</v>
      </c>
      <c r="DW272" s="76">
        <v>0</v>
      </c>
      <c r="DX272" s="76">
        <v>0</v>
      </c>
      <c r="DY272" s="76">
        <v>0</v>
      </c>
      <c r="DZ272" s="76">
        <v>0</v>
      </c>
      <c r="EA272" s="76">
        <v>0</v>
      </c>
      <c r="EB272" s="76">
        <v>0</v>
      </c>
      <c r="EC272" s="76">
        <v>0</v>
      </c>
      <c r="ED272" s="76">
        <v>0</v>
      </c>
      <c r="EE272" s="76">
        <v>0</v>
      </c>
      <c r="EF272" s="76">
        <v>0</v>
      </c>
      <c r="EG272" s="76">
        <v>0</v>
      </c>
      <c r="EH272" s="76">
        <v>0</v>
      </c>
      <c r="EI272" s="76">
        <v>0</v>
      </c>
      <c r="EJ272" s="76">
        <v>0</v>
      </c>
      <c r="EK272" s="76">
        <v>0</v>
      </c>
      <c r="EL272" s="76">
        <v>0</v>
      </c>
      <c r="EM272" s="76">
        <v>0</v>
      </c>
      <c r="EN272" s="76">
        <v>0</v>
      </c>
      <c r="EO272" s="76">
        <v>0</v>
      </c>
      <c r="EP272" s="76">
        <v>0</v>
      </c>
      <c r="EQ272" s="76">
        <v>0</v>
      </c>
      <c r="ER272" s="76">
        <v>0</v>
      </c>
      <c r="ES272" s="76">
        <v>0</v>
      </c>
      <c r="ET272" s="76">
        <v>0</v>
      </c>
      <c r="EU272" s="76">
        <v>0</v>
      </c>
      <c r="EV272" s="76">
        <v>0</v>
      </c>
      <c r="EW272" s="76">
        <v>0</v>
      </c>
      <c r="EX272" s="76">
        <v>0</v>
      </c>
      <c r="EY272" s="76">
        <v>0</v>
      </c>
      <c r="EZ272" s="76">
        <v>0</v>
      </c>
      <c r="FA272" s="76">
        <v>0</v>
      </c>
      <c r="FB272" s="76">
        <v>0</v>
      </c>
      <c r="FC272" s="76">
        <v>0</v>
      </c>
      <c r="FD272" s="76">
        <v>0</v>
      </c>
      <c r="FE272" s="76">
        <v>0</v>
      </c>
      <c r="FF272" s="76">
        <v>0</v>
      </c>
      <c r="FG272" s="76">
        <v>0</v>
      </c>
      <c r="FH272" s="76">
        <v>0</v>
      </c>
      <c r="FI272" s="76">
        <v>0</v>
      </c>
      <c r="FJ272" s="76">
        <v>0</v>
      </c>
      <c r="FK272" s="76">
        <v>0</v>
      </c>
      <c r="FL272" s="76">
        <v>0</v>
      </c>
      <c r="FM272" s="76">
        <v>0</v>
      </c>
      <c r="FN272" s="76">
        <v>0</v>
      </c>
      <c r="FO272" s="76">
        <v>0</v>
      </c>
      <c r="FP272" s="76">
        <v>0</v>
      </c>
      <c r="FQ272" s="76">
        <v>0</v>
      </c>
      <c r="FR272" s="76">
        <v>0</v>
      </c>
      <c r="FS272" s="76">
        <v>0</v>
      </c>
      <c r="FT272" s="76">
        <v>0</v>
      </c>
      <c r="FU272" s="76">
        <v>0</v>
      </c>
      <c r="FV272" s="76">
        <v>0</v>
      </c>
      <c r="FW272" s="76">
        <v>0</v>
      </c>
      <c r="FX272" s="76">
        <v>0</v>
      </c>
      <c r="FY272" s="76">
        <v>0</v>
      </c>
      <c r="FZ272" s="76">
        <v>0</v>
      </c>
      <c r="GA272" s="76">
        <v>0</v>
      </c>
      <c r="GB272" s="76">
        <v>0</v>
      </c>
      <c r="GC272" s="76">
        <v>0</v>
      </c>
      <c r="GD272" s="76">
        <v>0</v>
      </c>
      <c r="GE272" s="76">
        <v>0</v>
      </c>
      <c r="GF272" s="76">
        <v>0</v>
      </c>
      <c r="GG272" s="76">
        <v>0</v>
      </c>
      <c r="GH272" s="76">
        <v>0</v>
      </c>
      <c r="GI272" s="76">
        <v>0</v>
      </c>
      <c r="GJ272" s="76">
        <v>0</v>
      </c>
      <c r="GK272" s="76">
        <v>0</v>
      </c>
      <c r="GL272" s="76">
        <v>0</v>
      </c>
      <c r="GM272" s="76">
        <v>0</v>
      </c>
      <c r="GN272" s="76">
        <v>0</v>
      </c>
      <c r="GO272" s="76">
        <v>0</v>
      </c>
      <c r="GP272" s="76">
        <v>0</v>
      </c>
      <c r="GQ272" s="76">
        <v>0</v>
      </c>
      <c r="GR272" s="76">
        <v>0</v>
      </c>
      <c r="GS272" s="76">
        <v>0</v>
      </c>
      <c r="GT272" s="76">
        <v>0</v>
      </c>
      <c r="GU272" s="76">
        <v>0</v>
      </c>
      <c r="GV272" s="76">
        <v>0</v>
      </c>
      <c r="GW272" s="76">
        <v>0</v>
      </c>
      <c r="GX272" s="76">
        <v>0</v>
      </c>
      <c r="GY272" s="76">
        <v>0</v>
      </c>
      <c r="GZ272" s="76">
        <v>0</v>
      </c>
      <c r="HA272" s="76">
        <v>0</v>
      </c>
      <c r="HB272" s="76">
        <v>0</v>
      </c>
      <c r="HC272" s="76">
        <v>0</v>
      </c>
      <c r="HD272" s="76">
        <v>0</v>
      </c>
      <c r="HE272" s="76">
        <v>0</v>
      </c>
      <c r="HF272" s="76">
        <v>0</v>
      </c>
      <c r="HG272" s="76">
        <v>0</v>
      </c>
      <c r="HH272" s="76">
        <v>0</v>
      </c>
      <c r="HI272" s="76">
        <v>0</v>
      </c>
      <c r="HJ272" s="76">
        <v>0</v>
      </c>
      <c r="HK272" s="76">
        <v>0</v>
      </c>
      <c r="HL272" s="76">
        <v>0</v>
      </c>
      <c r="HM272" s="76">
        <v>0</v>
      </c>
      <c r="HN272" s="76">
        <v>0</v>
      </c>
      <c r="HO272" s="76">
        <v>0</v>
      </c>
      <c r="HP272" s="76">
        <v>0</v>
      </c>
      <c r="HQ272" s="76">
        <v>0</v>
      </c>
      <c r="HR272" s="76">
        <v>0</v>
      </c>
      <c r="HS272" s="76">
        <v>0</v>
      </c>
      <c r="HT272" s="76">
        <v>0</v>
      </c>
      <c r="HU272" s="76">
        <v>0</v>
      </c>
      <c r="HV272" s="76">
        <v>0</v>
      </c>
      <c r="HW272" s="76">
        <v>0</v>
      </c>
      <c r="HX272" s="76">
        <v>0</v>
      </c>
      <c r="HY272" s="76">
        <v>0</v>
      </c>
      <c r="HZ272" s="76">
        <v>0</v>
      </c>
      <c r="IA272" s="76">
        <v>0</v>
      </c>
      <c r="IB272" s="76">
        <v>0</v>
      </c>
      <c r="IC272" s="76">
        <v>0</v>
      </c>
      <c r="ID272" s="76">
        <v>0</v>
      </c>
      <c r="IE272" s="76">
        <v>0</v>
      </c>
      <c r="IF272" s="76">
        <v>0</v>
      </c>
      <c r="IG272" s="76">
        <v>0</v>
      </c>
      <c r="IH272" s="76">
        <v>0</v>
      </c>
      <c r="II272" s="76">
        <v>0</v>
      </c>
      <c r="IJ272" s="76">
        <v>0</v>
      </c>
      <c r="IK272" s="76">
        <v>0</v>
      </c>
      <c r="IL272" s="76">
        <v>0</v>
      </c>
      <c r="IM272" s="76">
        <v>0</v>
      </c>
      <c r="IN272" s="76">
        <v>0</v>
      </c>
      <c r="IO272" s="76">
        <v>0</v>
      </c>
      <c r="IP272" s="76">
        <v>0</v>
      </c>
      <c r="IQ272" s="76">
        <v>0</v>
      </c>
      <c r="IR272" s="76">
        <v>0</v>
      </c>
    </row>
    <row r="273" spans="1:37" ht="14.25" hidden="1" customHeight="1" outlineLevel="1">
      <c r="A273" s="130" t="s">
        <v>118</v>
      </c>
      <c r="B273" s="19" t="s">
        <v>109</v>
      </c>
      <c r="C273" s="1">
        <v>5055396</v>
      </c>
      <c r="D273" s="1"/>
      <c r="E273" s="1" t="s">
        <v>118</v>
      </c>
      <c r="F273" s="124" t="s">
        <v>240</v>
      </c>
      <c r="G273" s="15"/>
      <c r="H273" s="19" t="s">
        <v>111</v>
      </c>
      <c r="I273" s="19">
        <v>0</v>
      </c>
      <c r="J273" s="125" t="s">
        <v>119</v>
      </c>
      <c r="K273" s="19" t="s">
        <v>367</v>
      </c>
      <c r="L273" s="19"/>
      <c r="M273" s="19"/>
      <c r="N273" s="19"/>
      <c r="O273" s="19"/>
      <c r="P273" s="19">
        <v>5</v>
      </c>
      <c r="Q273" s="131"/>
      <c r="R273" s="19">
        <v>5</v>
      </c>
      <c r="S273" s="76" t="s">
        <v>264</v>
      </c>
      <c r="T273" s="15"/>
      <c r="U273" s="15"/>
      <c r="V273" s="15"/>
      <c r="W273" s="78"/>
      <c r="Z273" s="15"/>
      <c r="AA273" s="79"/>
      <c r="AB273" s="79"/>
      <c r="AC273" s="80"/>
      <c r="AD273" s="80"/>
      <c r="AE273" s="81"/>
      <c r="AF273" s="15"/>
      <c r="AG273" s="82"/>
      <c r="AH273" s="76"/>
      <c r="AI273" s="76"/>
      <c r="AJ273" s="76"/>
      <c r="AK273" s="76"/>
    </row>
    <row r="274" spans="1:37" ht="14.25" hidden="1" customHeight="1" outlineLevel="1">
      <c r="A274" s="130" t="s">
        <v>120</v>
      </c>
      <c r="B274" s="19" t="s">
        <v>109</v>
      </c>
      <c r="C274" s="1">
        <v>5729355</v>
      </c>
      <c r="D274" s="1"/>
      <c r="E274" s="1" t="s">
        <v>120</v>
      </c>
      <c r="F274" s="124" t="s">
        <v>240</v>
      </c>
      <c r="G274" s="15"/>
      <c r="H274" s="19" t="s">
        <v>111</v>
      </c>
      <c r="I274" s="19">
        <v>0</v>
      </c>
      <c r="J274" s="125" t="s">
        <v>121</v>
      </c>
      <c r="K274" s="19" t="s">
        <v>367</v>
      </c>
      <c r="L274" s="19"/>
      <c r="M274" s="19"/>
      <c r="N274" s="19"/>
      <c r="O274" s="19"/>
      <c r="P274" s="19">
        <v>5</v>
      </c>
      <c r="Q274" s="131"/>
      <c r="R274" s="19">
        <v>5</v>
      </c>
      <c r="S274" s="76" t="s">
        <v>264</v>
      </c>
      <c r="T274" s="15"/>
      <c r="U274" s="15"/>
      <c r="V274" s="15"/>
      <c r="W274" s="78"/>
      <c r="Z274" s="15"/>
      <c r="AA274" s="79"/>
      <c r="AB274" s="79"/>
      <c r="AC274" s="80"/>
      <c r="AD274" s="80"/>
      <c r="AE274" s="81"/>
      <c r="AF274" s="15"/>
      <c r="AG274" s="82"/>
      <c r="AH274" s="76"/>
      <c r="AI274" s="76"/>
      <c r="AJ274" s="76"/>
      <c r="AK274" s="76"/>
    </row>
    <row r="275" spans="1:37" ht="14.25" hidden="1" customHeight="1" outlineLevel="1">
      <c r="A275" s="130" t="s">
        <v>122</v>
      </c>
      <c r="B275" s="19" t="s">
        <v>109</v>
      </c>
      <c r="C275" s="1">
        <v>5055408</v>
      </c>
      <c r="D275" s="1"/>
      <c r="E275" s="1" t="s">
        <v>122</v>
      </c>
      <c r="F275" s="124" t="s">
        <v>240</v>
      </c>
      <c r="G275" s="15"/>
      <c r="H275" s="19" t="s">
        <v>111</v>
      </c>
      <c r="I275" s="19">
        <v>0</v>
      </c>
      <c r="J275" s="125" t="s">
        <v>123</v>
      </c>
      <c r="K275" s="19" t="s">
        <v>367</v>
      </c>
      <c r="L275" s="19"/>
      <c r="M275" s="19"/>
      <c r="N275" s="19"/>
      <c r="O275" s="19"/>
      <c r="P275" s="19">
        <v>5</v>
      </c>
      <c r="Q275" s="131"/>
      <c r="R275" s="19">
        <v>5</v>
      </c>
      <c r="S275" s="76" t="s">
        <v>264</v>
      </c>
      <c r="T275" s="15"/>
      <c r="U275" s="15"/>
      <c r="V275" s="15"/>
      <c r="W275" s="78"/>
      <c r="Z275" s="15"/>
      <c r="AA275" s="79"/>
      <c r="AB275" s="79"/>
      <c r="AC275" s="80"/>
      <c r="AD275" s="80"/>
      <c r="AE275" s="81"/>
      <c r="AF275" s="15"/>
      <c r="AG275" s="82"/>
      <c r="AH275" s="76"/>
      <c r="AI275" s="76"/>
      <c r="AJ275" s="76"/>
      <c r="AK275" s="76"/>
    </row>
    <row r="276" spans="1:37" ht="14.25" hidden="1" customHeight="1" outlineLevel="1">
      <c r="A276" s="130" t="s">
        <v>124</v>
      </c>
      <c r="B276" s="19" t="s">
        <v>109</v>
      </c>
      <c r="C276" s="1">
        <v>4518967</v>
      </c>
      <c r="D276" s="1"/>
      <c r="E276" s="1" t="s">
        <v>122</v>
      </c>
      <c r="F276" s="124" t="s">
        <v>241</v>
      </c>
      <c r="G276" s="15"/>
      <c r="H276" s="19">
        <v>27</v>
      </c>
      <c r="I276" s="19">
        <v>0</v>
      </c>
      <c r="J276" s="125" t="s">
        <v>123</v>
      </c>
      <c r="K276" s="19" t="s">
        <v>367</v>
      </c>
      <c r="L276" s="19"/>
      <c r="M276" s="19"/>
      <c r="N276" s="19"/>
      <c r="O276" s="19"/>
      <c r="P276" s="19">
        <v>0.65</v>
      </c>
      <c r="Q276" s="131"/>
      <c r="R276" s="19">
        <v>1</v>
      </c>
      <c r="S276" s="19" t="s">
        <v>262</v>
      </c>
      <c r="T276" s="15"/>
      <c r="U276" s="15"/>
      <c r="V276" s="15"/>
      <c r="W276" s="78"/>
      <c r="Z276" s="15"/>
      <c r="AA276" s="79"/>
      <c r="AB276" s="79"/>
      <c r="AC276" s="80"/>
      <c r="AD276" s="80"/>
      <c r="AE276" s="81"/>
      <c r="AF276" s="15"/>
      <c r="AG276" s="82"/>
      <c r="AH276" s="76"/>
      <c r="AI276" s="76"/>
      <c r="AJ276" s="76"/>
      <c r="AK276" s="76"/>
    </row>
    <row r="277" spans="1:37" ht="14.25" hidden="1" customHeight="1" outlineLevel="1">
      <c r="A277" s="130" t="s">
        <v>420</v>
      </c>
      <c r="B277" s="19" t="s">
        <v>109</v>
      </c>
      <c r="C277" s="1">
        <v>1297322</v>
      </c>
      <c r="D277" s="1"/>
      <c r="E277" s="1" t="s">
        <v>420</v>
      </c>
      <c r="F277" s="124" t="s">
        <v>240</v>
      </c>
      <c r="G277" s="15"/>
      <c r="H277" s="19" t="s">
        <v>111</v>
      </c>
      <c r="I277" s="19"/>
      <c r="J277" s="125" t="s">
        <v>421</v>
      </c>
      <c r="K277" s="19" t="s">
        <v>367</v>
      </c>
      <c r="L277" s="19"/>
      <c r="M277" s="19"/>
      <c r="N277" s="19"/>
      <c r="O277" s="19"/>
      <c r="P277" s="19">
        <v>5</v>
      </c>
      <c r="Q277" s="131"/>
      <c r="R277" s="19">
        <v>5</v>
      </c>
      <c r="S277" s="19" t="s">
        <v>264</v>
      </c>
      <c r="T277" s="15"/>
      <c r="U277" s="15"/>
      <c r="V277" s="15"/>
      <c r="W277" s="78"/>
      <c r="Z277" s="15"/>
      <c r="AA277" s="79"/>
      <c r="AB277" s="79"/>
      <c r="AC277" s="80"/>
      <c r="AD277" s="80"/>
      <c r="AE277" s="81"/>
      <c r="AF277" s="15"/>
      <c r="AG277" s="82"/>
      <c r="AH277" s="76"/>
      <c r="AI277" s="76"/>
      <c r="AJ277" s="76"/>
      <c r="AK277" s="76"/>
    </row>
    <row r="278" spans="1:37" ht="14.25" hidden="1" customHeight="1" outlineLevel="1">
      <c r="A278" s="130" t="s">
        <v>64</v>
      </c>
      <c r="B278" s="19" t="s">
        <v>109</v>
      </c>
      <c r="C278" s="1">
        <v>5746015</v>
      </c>
      <c r="D278" s="1"/>
      <c r="E278" s="1" t="s">
        <v>64</v>
      </c>
      <c r="F278" s="124" t="s">
        <v>247</v>
      </c>
      <c r="G278" s="15"/>
      <c r="H278" s="19" t="s">
        <v>141</v>
      </c>
      <c r="I278" s="19">
        <v>0</v>
      </c>
      <c r="J278" s="123" t="s">
        <v>287</v>
      </c>
      <c r="K278" s="19" t="s">
        <v>367</v>
      </c>
      <c r="L278" s="19"/>
      <c r="M278" s="19"/>
      <c r="N278" s="19"/>
      <c r="O278" s="19"/>
      <c r="P278" s="19">
        <v>1</v>
      </c>
      <c r="Q278" s="131"/>
      <c r="R278" s="19">
        <v>1</v>
      </c>
      <c r="S278" s="19" t="s">
        <v>264</v>
      </c>
      <c r="T278" s="15"/>
      <c r="U278" s="15"/>
      <c r="V278" s="15"/>
      <c r="Z278" s="15"/>
      <c r="AA278" s="79"/>
      <c r="AB278" s="79"/>
      <c r="AC278" s="80"/>
      <c r="AD278" s="80"/>
      <c r="AE278" s="81"/>
      <c r="AF278" s="15"/>
      <c r="AG278" s="79"/>
      <c r="AH278" s="76"/>
      <c r="AI278" s="76"/>
      <c r="AJ278" s="76"/>
      <c r="AK278" s="76"/>
    </row>
    <row r="279" spans="1:37" ht="14.25" hidden="1" customHeight="1" outlineLevel="1">
      <c r="A279" s="130" t="s">
        <v>73</v>
      </c>
      <c r="B279" s="19" t="s">
        <v>109</v>
      </c>
      <c r="C279" s="1">
        <v>3062041</v>
      </c>
      <c r="D279" s="1"/>
      <c r="E279" s="1" t="s">
        <v>73</v>
      </c>
      <c r="F279" s="124" t="s">
        <v>288</v>
      </c>
      <c r="G279" s="15"/>
      <c r="H279" s="19" t="s">
        <v>128</v>
      </c>
      <c r="I279" s="19"/>
      <c r="J279" s="123" t="s">
        <v>354</v>
      </c>
      <c r="K279" s="19" t="s">
        <v>367</v>
      </c>
      <c r="L279" s="19"/>
      <c r="M279" s="19"/>
      <c r="N279" s="19"/>
      <c r="O279" s="19"/>
      <c r="P279" s="19">
        <v>1</v>
      </c>
      <c r="Q279" s="131"/>
      <c r="R279" s="19">
        <v>1</v>
      </c>
      <c r="S279" s="19" t="s">
        <v>263</v>
      </c>
      <c r="T279" s="15"/>
      <c r="U279" s="15"/>
      <c r="V279" s="15"/>
      <c r="Z279" s="15"/>
      <c r="AA279" s="79"/>
      <c r="AB279" s="79"/>
      <c r="AC279" s="80"/>
      <c r="AD279" s="80"/>
      <c r="AE279" s="81"/>
      <c r="AF279" s="15"/>
      <c r="AG279" s="79"/>
      <c r="AH279" s="76"/>
      <c r="AI279" s="76"/>
      <c r="AJ279" s="76"/>
      <c r="AK279" s="76"/>
    </row>
    <row r="280" spans="1:37" ht="14.25" hidden="1" customHeight="1" outlineLevel="1">
      <c r="A280" s="130" t="s">
        <v>224</v>
      </c>
      <c r="B280" s="19" t="s">
        <v>126</v>
      </c>
      <c r="C280" s="1">
        <v>5573850</v>
      </c>
      <c r="D280" s="1"/>
      <c r="E280" s="1" t="s">
        <v>224</v>
      </c>
      <c r="F280" s="124" t="s">
        <v>242</v>
      </c>
      <c r="G280" s="15"/>
      <c r="H280" s="19">
        <v>66</v>
      </c>
      <c r="I280" s="19">
        <v>0</v>
      </c>
      <c r="J280" s="125" t="s">
        <v>127</v>
      </c>
      <c r="K280" s="19" t="s">
        <v>366</v>
      </c>
      <c r="L280" s="19"/>
      <c r="M280" s="19"/>
      <c r="N280" s="19"/>
      <c r="O280" s="19"/>
      <c r="P280" s="19">
        <v>0.4</v>
      </c>
      <c r="Q280" s="131"/>
      <c r="R280" s="19">
        <v>0.4</v>
      </c>
      <c r="S280" s="19" t="s">
        <v>263</v>
      </c>
      <c r="T280" s="15"/>
      <c r="U280" s="15"/>
      <c r="V280" s="15"/>
      <c r="W280" s="78"/>
      <c r="Z280" s="15"/>
      <c r="AA280" s="79"/>
      <c r="AB280" s="79"/>
      <c r="AC280" s="80"/>
      <c r="AD280" s="80"/>
      <c r="AE280" s="81"/>
      <c r="AF280" s="78"/>
      <c r="AG280" s="82"/>
      <c r="AH280" s="76"/>
      <c r="AI280" s="76"/>
      <c r="AJ280" s="76"/>
      <c r="AK280" s="76"/>
    </row>
    <row r="281" spans="1:37" ht="14.25" hidden="1" customHeight="1" outlineLevel="1">
      <c r="A281" s="130" t="s">
        <v>225</v>
      </c>
      <c r="B281" s="19" t="s">
        <v>126</v>
      </c>
      <c r="C281" s="1">
        <v>5574368</v>
      </c>
      <c r="D281" s="1"/>
      <c r="E281" s="1" t="s">
        <v>225</v>
      </c>
      <c r="F281" s="124" t="s">
        <v>242</v>
      </c>
      <c r="G281" s="15"/>
      <c r="H281" s="19">
        <v>66</v>
      </c>
      <c r="I281" s="19">
        <v>0</v>
      </c>
      <c r="J281" s="125" t="s">
        <v>289</v>
      </c>
      <c r="K281" s="19" t="s">
        <v>366</v>
      </c>
      <c r="L281" s="19"/>
      <c r="M281" s="19"/>
      <c r="N281" s="19"/>
      <c r="O281" s="19"/>
      <c r="P281" s="19">
        <v>0.4</v>
      </c>
      <c r="Q281" s="131"/>
      <c r="R281" s="19">
        <v>0.4</v>
      </c>
      <c r="S281" s="19" t="s">
        <v>263</v>
      </c>
      <c r="T281" s="15"/>
      <c r="U281" s="15"/>
      <c r="V281" s="15"/>
      <c r="W281" s="78"/>
      <c r="Z281" s="15"/>
      <c r="AA281" s="79"/>
      <c r="AB281" s="79"/>
      <c r="AC281" s="80"/>
      <c r="AD281" s="80"/>
      <c r="AE281" s="81"/>
      <c r="AF281" s="15"/>
      <c r="AG281" s="82"/>
      <c r="AH281" s="76"/>
      <c r="AI281" s="76"/>
      <c r="AJ281" s="76"/>
      <c r="AK281" s="76"/>
    </row>
    <row r="282" spans="1:37" ht="14.25" hidden="1" customHeight="1" outlineLevel="1">
      <c r="A282" s="130" t="s">
        <v>222</v>
      </c>
      <c r="B282" s="19" t="s">
        <v>126</v>
      </c>
      <c r="C282" s="1">
        <v>5574527</v>
      </c>
      <c r="D282" s="1"/>
      <c r="E282" s="1" t="s">
        <v>222</v>
      </c>
      <c r="F282" s="124" t="s">
        <v>242</v>
      </c>
      <c r="G282" s="15"/>
      <c r="H282" s="19">
        <v>66</v>
      </c>
      <c r="I282" s="19">
        <v>0</v>
      </c>
      <c r="J282" s="125" t="s">
        <v>129</v>
      </c>
      <c r="K282" s="19" t="s">
        <v>366</v>
      </c>
      <c r="L282" s="19"/>
      <c r="M282" s="19"/>
      <c r="N282" s="19"/>
      <c r="O282" s="19"/>
      <c r="P282" s="19">
        <v>0.4</v>
      </c>
      <c r="Q282" s="131"/>
      <c r="R282" s="19">
        <v>0.4</v>
      </c>
      <c r="S282" s="19" t="s">
        <v>263</v>
      </c>
      <c r="T282" s="15"/>
      <c r="U282" s="15"/>
      <c r="V282" s="15"/>
      <c r="W282" s="78"/>
      <c r="Z282" s="15"/>
      <c r="AA282" s="79"/>
      <c r="AB282" s="79"/>
      <c r="AC282" s="80"/>
      <c r="AD282" s="80"/>
      <c r="AE282" s="81"/>
      <c r="AF282" s="15"/>
      <c r="AG282" s="82"/>
      <c r="AH282" s="76"/>
      <c r="AI282" s="76"/>
      <c r="AJ282" s="76"/>
      <c r="AK282" s="76"/>
    </row>
    <row r="283" spans="1:37" ht="14.25" hidden="1" customHeight="1" outlineLevel="1">
      <c r="A283" s="130" t="s">
        <v>226</v>
      </c>
      <c r="B283" s="19" t="s">
        <v>126</v>
      </c>
      <c r="C283" s="1">
        <v>5292201</v>
      </c>
      <c r="D283" s="1"/>
      <c r="E283" s="1" t="s">
        <v>226</v>
      </c>
      <c r="F283" s="124" t="s">
        <v>242</v>
      </c>
      <c r="G283" s="15"/>
      <c r="H283" s="1">
        <v>66</v>
      </c>
      <c r="I283" s="1">
        <v>0</v>
      </c>
      <c r="J283" s="125" t="s">
        <v>290</v>
      </c>
      <c r="K283" s="19" t="s">
        <v>366</v>
      </c>
      <c r="L283" s="19"/>
      <c r="M283" s="19"/>
      <c r="N283" s="19"/>
      <c r="O283" s="19"/>
      <c r="P283" s="19">
        <v>0.4</v>
      </c>
      <c r="Q283" s="131"/>
      <c r="R283" s="19">
        <v>0.4</v>
      </c>
      <c r="S283" s="19" t="s">
        <v>263</v>
      </c>
      <c r="T283" s="15"/>
      <c r="U283" s="15"/>
      <c r="V283" s="15"/>
      <c r="W283" s="78"/>
      <c r="Z283" s="15"/>
      <c r="AA283" s="79"/>
      <c r="AB283" s="79"/>
      <c r="AC283" s="80"/>
      <c r="AD283" s="80"/>
      <c r="AE283" s="81"/>
      <c r="AF283" s="78"/>
      <c r="AG283" s="82"/>
      <c r="AH283" s="76"/>
      <c r="AI283" s="76"/>
      <c r="AJ283" s="76"/>
      <c r="AK283" s="76"/>
    </row>
    <row r="284" spans="1:37" ht="14.25" hidden="1" customHeight="1" outlineLevel="1">
      <c r="A284" s="130" t="s">
        <v>223</v>
      </c>
      <c r="B284" s="19" t="s">
        <v>126</v>
      </c>
      <c r="C284" s="1">
        <v>5574995</v>
      </c>
      <c r="D284" s="1"/>
      <c r="E284" s="1" t="s">
        <v>223</v>
      </c>
      <c r="F284" s="124" t="s">
        <v>242</v>
      </c>
      <c r="G284" s="15"/>
      <c r="H284" s="19">
        <v>66</v>
      </c>
      <c r="I284" s="19">
        <v>0</v>
      </c>
      <c r="J284" s="125" t="s">
        <v>130</v>
      </c>
      <c r="K284" s="19" t="s">
        <v>366</v>
      </c>
      <c r="L284" s="19"/>
      <c r="M284" s="19"/>
      <c r="N284" s="19"/>
      <c r="O284" s="19"/>
      <c r="P284" s="19">
        <v>0.4</v>
      </c>
      <c r="Q284" s="131"/>
      <c r="R284" s="19">
        <v>0.4</v>
      </c>
      <c r="S284" s="19" t="s">
        <v>263</v>
      </c>
      <c r="T284" s="15"/>
      <c r="U284" s="15"/>
      <c r="V284" s="15"/>
      <c r="W284" s="78"/>
      <c r="Z284" s="15"/>
      <c r="AA284" s="79"/>
      <c r="AB284" s="79"/>
      <c r="AC284" s="80"/>
      <c r="AD284" s="80"/>
      <c r="AE284" s="81"/>
      <c r="AF284" s="78"/>
      <c r="AG284" s="82"/>
      <c r="AH284" s="76"/>
      <c r="AI284" s="76"/>
      <c r="AJ284" s="76"/>
      <c r="AK284" s="76"/>
    </row>
    <row r="285" spans="1:37" ht="14.25" hidden="1" customHeight="1" outlineLevel="1">
      <c r="A285" s="130" t="s">
        <v>227</v>
      </c>
      <c r="B285" s="19" t="s">
        <v>126</v>
      </c>
      <c r="C285" s="1">
        <v>4032859</v>
      </c>
      <c r="D285" s="1"/>
      <c r="E285" s="1" t="s">
        <v>227</v>
      </c>
      <c r="F285" s="124" t="s">
        <v>179</v>
      </c>
      <c r="G285" s="15"/>
      <c r="H285" s="19">
        <v>24</v>
      </c>
      <c r="I285" s="19">
        <v>0</v>
      </c>
      <c r="J285" s="125" t="s">
        <v>131</v>
      </c>
      <c r="K285" s="19" t="s">
        <v>366</v>
      </c>
      <c r="L285" s="19"/>
      <c r="M285" s="19"/>
      <c r="N285" s="19"/>
      <c r="O285" s="19"/>
      <c r="P285" s="19">
        <v>0.5</v>
      </c>
      <c r="Q285" s="131"/>
      <c r="R285" s="19">
        <v>0.5</v>
      </c>
      <c r="S285" s="19" t="s">
        <v>263</v>
      </c>
      <c r="T285" s="15"/>
      <c r="U285" s="15"/>
      <c r="V285" s="15"/>
      <c r="Z285" s="15"/>
      <c r="AA285" s="79"/>
      <c r="AB285" s="79"/>
      <c r="AC285" s="80"/>
      <c r="AD285" s="80"/>
      <c r="AE285" s="81"/>
      <c r="AF285" s="78"/>
      <c r="AG285" s="82"/>
      <c r="AH285" s="76"/>
      <c r="AI285" s="76"/>
      <c r="AJ285" s="76"/>
      <c r="AK285" s="76"/>
    </row>
    <row r="286" spans="1:37" ht="14.25" hidden="1" customHeight="1" outlineLevel="1">
      <c r="A286" s="130" t="s">
        <v>431</v>
      </c>
      <c r="B286" s="19" t="s">
        <v>126</v>
      </c>
      <c r="C286" s="1">
        <v>5584309</v>
      </c>
      <c r="D286" s="1"/>
      <c r="E286" s="1" t="s">
        <v>431</v>
      </c>
      <c r="F286" s="124" t="s">
        <v>242</v>
      </c>
      <c r="G286" s="15"/>
      <c r="H286" s="19">
        <v>66</v>
      </c>
      <c r="I286" s="19"/>
      <c r="J286" s="123" t="s">
        <v>435</v>
      </c>
      <c r="K286" s="19" t="s">
        <v>366</v>
      </c>
      <c r="L286" s="19"/>
      <c r="M286" s="19"/>
      <c r="N286" s="19"/>
      <c r="O286" s="19">
        <v>0</v>
      </c>
      <c r="P286" s="19">
        <v>0.4</v>
      </c>
      <c r="Q286" s="131"/>
      <c r="R286" s="19">
        <v>0.4</v>
      </c>
      <c r="S286" s="19" t="s">
        <v>263</v>
      </c>
      <c r="T286" s="15"/>
      <c r="U286" s="15"/>
      <c r="V286" s="15"/>
      <c r="Z286" s="15"/>
      <c r="AA286" s="79"/>
      <c r="AB286" s="79"/>
      <c r="AC286" s="80"/>
      <c r="AD286" s="80"/>
      <c r="AE286" s="81"/>
      <c r="AF286" s="78"/>
      <c r="AG286" s="82"/>
      <c r="AH286" s="76"/>
      <c r="AI286" s="76"/>
      <c r="AJ286" s="76"/>
      <c r="AK286" s="76"/>
    </row>
    <row r="287" spans="1:37" ht="14.25" hidden="1" customHeight="1" outlineLevel="1">
      <c r="A287" s="130" t="s">
        <v>228</v>
      </c>
      <c r="B287" s="19" t="s">
        <v>126</v>
      </c>
      <c r="C287" s="1">
        <v>5575258</v>
      </c>
      <c r="D287" s="1"/>
      <c r="E287" s="1" t="s">
        <v>228</v>
      </c>
      <c r="F287" s="124" t="s">
        <v>242</v>
      </c>
      <c r="G287" s="15"/>
      <c r="H287" s="19">
        <v>66</v>
      </c>
      <c r="I287" s="19">
        <v>0</v>
      </c>
      <c r="J287" s="125" t="s">
        <v>132</v>
      </c>
      <c r="K287" s="19" t="s">
        <v>366</v>
      </c>
      <c r="L287" s="19"/>
      <c r="M287" s="19"/>
      <c r="N287" s="19"/>
      <c r="O287" s="19"/>
      <c r="P287" s="19">
        <v>0.4</v>
      </c>
      <c r="Q287" s="131"/>
      <c r="R287" s="19">
        <v>0.4</v>
      </c>
      <c r="S287" s="19" t="s">
        <v>263</v>
      </c>
      <c r="T287" s="15"/>
      <c r="U287" s="15"/>
      <c r="V287" s="15"/>
      <c r="Z287" s="15"/>
      <c r="AA287" s="79"/>
      <c r="AB287" s="79"/>
      <c r="AC287" s="80"/>
      <c r="AD287" s="80"/>
      <c r="AE287" s="81"/>
      <c r="AF287" s="78"/>
      <c r="AG287" s="82"/>
      <c r="AH287" s="76"/>
      <c r="AI287" s="76"/>
      <c r="AJ287" s="76"/>
      <c r="AK287" s="76"/>
    </row>
    <row r="288" spans="1:37" ht="14.25" hidden="1" customHeight="1" outlineLevel="1">
      <c r="A288" s="130" t="s">
        <v>229</v>
      </c>
      <c r="B288" s="19" t="s">
        <v>126</v>
      </c>
      <c r="C288" s="1">
        <v>5578783</v>
      </c>
      <c r="D288" s="1"/>
      <c r="E288" s="1" t="s">
        <v>229</v>
      </c>
      <c r="F288" s="124" t="s">
        <v>242</v>
      </c>
      <c r="G288" s="15"/>
      <c r="H288" s="19">
        <v>66</v>
      </c>
      <c r="I288" s="19">
        <v>0</v>
      </c>
      <c r="J288" s="125" t="s">
        <v>291</v>
      </c>
      <c r="K288" s="19" t="s">
        <v>366</v>
      </c>
      <c r="L288" s="19"/>
      <c r="M288" s="19"/>
      <c r="N288" s="19"/>
      <c r="O288" s="19"/>
      <c r="P288" s="19">
        <v>0.4</v>
      </c>
      <c r="Q288" s="131"/>
      <c r="R288" s="19">
        <v>0.4</v>
      </c>
      <c r="S288" s="19" t="s">
        <v>263</v>
      </c>
      <c r="T288" s="15"/>
      <c r="U288" s="15"/>
      <c r="V288" s="15"/>
      <c r="Z288" s="15"/>
      <c r="AA288" s="79"/>
      <c r="AB288" s="79"/>
      <c r="AC288" s="80"/>
      <c r="AD288" s="80"/>
      <c r="AE288" s="81"/>
      <c r="AF288" s="15"/>
      <c r="AG288" s="82"/>
      <c r="AH288" s="76"/>
      <c r="AI288" s="76"/>
      <c r="AJ288" s="76"/>
      <c r="AK288" s="76"/>
    </row>
    <row r="289" spans="1:37" ht="14.25" hidden="1" customHeight="1" outlineLevel="1">
      <c r="A289" s="130" t="s">
        <v>230</v>
      </c>
      <c r="B289" s="19" t="s">
        <v>126</v>
      </c>
      <c r="C289" s="1">
        <v>5579538</v>
      </c>
      <c r="D289" s="1"/>
      <c r="E289" s="1" t="s">
        <v>230</v>
      </c>
      <c r="F289" s="124" t="s">
        <v>242</v>
      </c>
      <c r="G289" s="15"/>
      <c r="H289" s="19">
        <v>66</v>
      </c>
      <c r="I289" s="19">
        <v>0</v>
      </c>
      <c r="J289" s="125" t="s">
        <v>133</v>
      </c>
      <c r="K289" s="19" t="s">
        <v>366</v>
      </c>
      <c r="L289" s="19"/>
      <c r="M289" s="19"/>
      <c r="N289" s="19"/>
      <c r="O289" s="19"/>
      <c r="P289" s="19">
        <v>0.4</v>
      </c>
      <c r="Q289" s="131"/>
      <c r="R289" s="19">
        <v>0.4</v>
      </c>
      <c r="S289" s="19" t="s">
        <v>263</v>
      </c>
      <c r="T289" s="15"/>
      <c r="U289" s="15"/>
      <c r="V289" s="15"/>
      <c r="Z289" s="15"/>
      <c r="AA289" s="79"/>
      <c r="AB289" s="79"/>
      <c r="AC289" s="80"/>
      <c r="AD289" s="80"/>
      <c r="AE289" s="81"/>
      <c r="AF289" s="15"/>
      <c r="AG289" s="82"/>
      <c r="AH289" s="76"/>
      <c r="AI289" s="76"/>
      <c r="AJ289" s="76"/>
      <c r="AK289" s="76"/>
    </row>
    <row r="290" spans="1:37" ht="14.25" hidden="1" customHeight="1" outlineLevel="1">
      <c r="A290" s="130"/>
      <c r="B290" s="19" t="s">
        <v>126</v>
      </c>
      <c r="C290" s="1">
        <v>4439852</v>
      </c>
      <c r="D290" s="1"/>
      <c r="E290" s="1" t="s">
        <v>230</v>
      </c>
      <c r="F290" s="124" t="s">
        <v>505</v>
      </c>
      <c r="G290" s="15"/>
      <c r="H290" s="19">
        <v>54</v>
      </c>
      <c r="I290" s="19"/>
      <c r="J290" s="125" t="s">
        <v>133</v>
      </c>
      <c r="K290" s="19" t="s">
        <v>366</v>
      </c>
      <c r="L290" s="19"/>
      <c r="M290" s="19"/>
      <c r="N290" s="19"/>
      <c r="O290" s="19"/>
      <c r="P290" s="19">
        <v>16</v>
      </c>
      <c r="Q290" s="131"/>
      <c r="R290" s="19">
        <v>16</v>
      </c>
      <c r="S290" s="19" t="s">
        <v>263</v>
      </c>
      <c r="T290" s="15"/>
      <c r="U290" s="15"/>
      <c r="V290" s="15"/>
      <c r="Z290" s="15"/>
      <c r="AA290" s="79"/>
      <c r="AB290" s="79"/>
      <c r="AC290" s="80"/>
      <c r="AD290" s="80"/>
      <c r="AE290" s="81"/>
      <c r="AF290" s="15"/>
      <c r="AG290" s="82"/>
      <c r="AH290" s="76"/>
      <c r="AI290" s="76"/>
      <c r="AJ290" s="76"/>
      <c r="AK290" s="76"/>
    </row>
    <row r="291" spans="1:37" ht="14.25" hidden="1" customHeight="1" outlineLevel="1">
      <c r="A291" s="130" t="s">
        <v>231</v>
      </c>
      <c r="B291" s="19" t="s">
        <v>126</v>
      </c>
      <c r="C291" s="1">
        <v>2479968</v>
      </c>
      <c r="D291" s="1"/>
      <c r="E291" s="1" t="s">
        <v>231</v>
      </c>
      <c r="F291" s="124" t="s">
        <v>245</v>
      </c>
      <c r="G291" s="15"/>
      <c r="H291" s="19" t="s">
        <v>137</v>
      </c>
      <c r="I291" s="19">
        <v>0</v>
      </c>
      <c r="J291" s="125" t="s">
        <v>135</v>
      </c>
      <c r="K291" s="19" t="s">
        <v>366</v>
      </c>
      <c r="L291" s="19"/>
      <c r="M291" s="19"/>
      <c r="N291" s="19"/>
      <c r="O291" s="19">
        <v>0</v>
      </c>
      <c r="P291" s="19">
        <v>180</v>
      </c>
      <c r="Q291" s="131"/>
      <c r="R291" s="19">
        <v>180</v>
      </c>
      <c r="S291" s="19" t="s">
        <v>263</v>
      </c>
      <c r="T291" s="15"/>
      <c r="U291" s="15"/>
      <c r="V291" s="15"/>
      <c r="Z291" s="15"/>
      <c r="AA291" s="79"/>
      <c r="AB291" s="79"/>
      <c r="AC291" s="80"/>
      <c r="AD291" s="80"/>
      <c r="AE291" s="81"/>
      <c r="AF291" s="15"/>
      <c r="AG291" s="82"/>
      <c r="AH291" s="76"/>
      <c r="AI291" s="76"/>
      <c r="AJ291" s="76"/>
      <c r="AK291" s="76"/>
    </row>
    <row r="292" spans="1:37" ht="14.25" hidden="1" customHeight="1" outlineLevel="1">
      <c r="A292" s="130" t="s">
        <v>124</v>
      </c>
      <c r="B292" s="19" t="s">
        <v>126</v>
      </c>
      <c r="C292" s="1">
        <v>4196556</v>
      </c>
      <c r="D292" s="1"/>
      <c r="E292" s="1" t="s">
        <v>231</v>
      </c>
      <c r="F292" s="124" t="s">
        <v>244</v>
      </c>
      <c r="G292" s="15"/>
      <c r="H292" s="19" t="s">
        <v>136</v>
      </c>
      <c r="I292" s="19">
        <v>0</v>
      </c>
      <c r="J292" s="125" t="s">
        <v>135</v>
      </c>
      <c r="K292" s="19" t="s">
        <v>366</v>
      </c>
      <c r="L292" s="19"/>
      <c r="M292" s="19"/>
      <c r="N292" s="19"/>
      <c r="O292" s="19"/>
      <c r="P292" s="19">
        <v>50</v>
      </c>
      <c r="Q292" s="131"/>
      <c r="R292" s="19">
        <v>50</v>
      </c>
      <c r="S292" s="19" t="s">
        <v>263</v>
      </c>
      <c r="T292" s="15"/>
      <c r="U292" s="15"/>
      <c r="V292" s="15"/>
      <c r="Z292" s="15"/>
      <c r="AA292" s="79"/>
      <c r="AB292" s="79"/>
      <c r="AC292" s="80"/>
      <c r="AD292" s="80"/>
      <c r="AE292" s="81"/>
      <c r="AF292" s="15"/>
      <c r="AG292" s="82"/>
      <c r="AH292" s="76"/>
      <c r="AI292" s="76"/>
      <c r="AJ292" s="76"/>
      <c r="AK292" s="76"/>
    </row>
    <row r="293" spans="1:37" ht="14.25" hidden="1" customHeight="1" outlineLevel="1">
      <c r="A293" s="130" t="s">
        <v>124</v>
      </c>
      <c r="B293" s="19" t="s">
        <v>126</v>
      </c>
      <c r="C293" s="1">
        <v>4340747</v>
      </c>
      <c r="D293" s="1"/>
      <c r="E293" s="1" t="s">
        <v>231</v>
      </c>
      <c r="F293" s="124" t="s">
        <v>242</v>
      </c>
      <c r="G293" s="15"/>
      <c r="H293" s="19">
        <v>66</v>
      </c>
      <c r="I293" s="19">
        <v>0</v>
      </c>
      <c r="J293" s="125" t="s">
        <v>135</v>
      </c>
      <c r="K293" s="19" t="s">
        <v>366</v>
      </c>
      <c r="L293" s="19"/>
      <c r="M293" s="19"/>
      <c r="N293" s="19"/>
      <c r="O293" s="19"/>
      <c r="P293" s="19">
        <v>0.4</v>
      </c>
      <c r="Q293" s="131"/>
      <c r="R293" s="19">
        <v>0.4</v>
      </c>
      <c r="S293" s="19" t="s">
        <v>263</v>
      </c>
      <c r="T293" s="15"/>
      <c r="U293" s="15"/>
      <c r="V293" s="15"/>
      <c r="Z293" s="15"/>
      <c r="AA293" s="79"/>
      <c r="AB293" s="79"/>
      <c r="AC293" s="80"/>
      <c r="AD293" s="80"/>
      <c r="AE293" s="81"/>
      <c r="AF293" s="15"/>
      <c r="AG293" s="82"/>
      <c r="AH293" s="76"/>
      <c r="AI293" s="76"/>
      <c r="AJ293" s="76"/>
      <c r="AK293" s="76"/>
    </row>
    <row r="294" spans="1:37" ht="14.25" hidden="1" customHeight="1" outlineLevel="1">
      <c r="A294" s="130" t="s">
        <v>424</v>
      </c>
      <c r="B294" s="19" t="s">
        <v>126</v>
      </c>
      <c r="C294" s="1">
        <v>5664174</v>
      </c>
      <c r="D294" s="1"/>
      <c r="E294" s="1" t="s">
        <v>424</v>
      </c>
      <c r="F294" s="124" t="s">
        <v>242</v>
      </c>
      <c r="G294" s="15"/>
      <c r="H294" s="19">
        <v>66</v>
      </c>
      <c r="I294" s="19">
        <v>0</v>
      </c>
      <c r="J294" s="123" t="s">
        <v>434</v>
      </c>
      <c r="K294" s="19" t="s">
        <v>366</v>
      </c>
      <c r="L294" s="19"/>
      <c r="M294" s="19"/>
      <c r="N294" s="19"/>
      <c r="O294" s="19">
        <v>0</v>
      </c>
      <c r="P294" s="19">
        <v>0.4</v>
      </c>
      <c r="Q294" s="131">
        <v>0</v>
      </c>
      <c r="R294" s="19">
        <v>0.4</v>
      </c>
      <c r="S294" s="19" t="s">
        <v>263</v>
      </c>
      <c r="T294" s="15"/>
      <c r="U294" s="15"/>
      <c r="V294" s="15"/>
      <c r="Z294" s="15"/>
      <c r="AA294" s="79"/>
      <c r="AB294" s="79"/>
      <c r="AC294" s="80"/>
      <c r="AD294" s="80"/>
      <c r="AE294" s="81"/>
      <c r="AF294" s="15"/>
      <c r="AG294" s="79"/>
      <c r="AH294" s="76"/>
      <c r="AI294" s="76"/>
      <c r="AJ294" s="76"/>
      <c r="AK294" s="76"/>
    </row>
    <row r="295" spans="1:37" ht="14.25" hidden="1" customHeight="1" outlineLevel="1">
      <c r="A295" s="130" t="s">
        <v>232</v>
      </c>
      <c r="B295" s="19" t="s">
        <v>126</v>
      </c>
      <c r="C295" s="1">
        <v>5523673</v>
      </c>
      <c r="D295" s="1"/>
      <c r="E295" s="1" t="s">
        <v>232</v>
      </c>
      <c r="F295" s="124" t="s">
        <v>246</v>
      </c>
      <c r="G295" s="15"/>
      <c r="H295" s="19" t="s">
        <v>134</v>
      </c>
      <c r="I295" s="19"/>
      <c r="J295" s="125" t="s">
        <v>138</v>
      </c>
      <c r="K295" s="19" t="s">
        <v>367</v>
      </c>
      <c r="L295" s="19"/>
      <c r="M295" s="19"/>
      <c r="N295" s="19"/>
      <c r="O295" s="19"/>
      <c r="P295" s="19">
        <v>5</v>
      </c>
      <c r="Q295" s="131"/>
      <c r="R295" s="19">
        <v>5</v>
      </c>
      <c r="S295" s="19" t="s">
        <v>263</v>
      </c>
      <c r="T295" s="15"/>
      <c r="U295" s="15"/>
      <c r="V295" s="15"/>
      <c r="Z295" s="15"/>
      <c r="AA295" s="79"/>
      <c r="AB295" s="79"/>
      <c r="AC295" s="80"/>
      <c r="AD295" s="80"/>
      <c r="AE295" s="81"/>
      <c r="AF295" s="15"/>
      <c r="AG295" s="82"/>
      <c r="AH295" s="76"/>
      <c r="AI295" s="76"/>
      <c r="AJ295" s="76"/>
      <c r="AK295" s="76"/>
    </row>
    <row r="296" spans="1:37" ht="14.25" hidden="1" customHeight="1" outlineLevel="1">
      <c r="A296" s="130" t="s">
        <v>124</v>
      </c>
      <c r="B296" s="19" t="s">
        <v>126</v>
      </c>
      <c r="C296" s="1">
        <v>5523677</v>
      </c>
      <c r="D296" s="1"/>
      <c r="E296" s="1" t="s">
        <v>232</v>
      </c>
      <c r="F296" s="124" t="s">
        <v>242</v>
      </c>
      <c r="G296" s="15"/>
      <c r="H296" s="19">
        <v>66</v>
      </c>
      <c r="I296" s="19">
        <v>0</v>
      </c>
      <c r="J296" s="125" t="s">
        <v>138</v>
      </c>
      <c r="K296" s="19" t="s">
        <v>367</v>
      </c>
      <c r="L296" s="19"/>
      <c r="M296" s="19"/>
      <c r="N296" s="19"/>
      <c r="O296" s="19"/>
      <c r="P296" s="19">
        <v>0.4</v>
      </c>
      <c r="Q296" s="131"/>
      <c r="R296" s="19">
        <v>0.4</v>
      </c>
      <c r="S296" s="19" t="s">
        <v>263</v>
      </c>
      <c r="T296" s="15"/>
      <c r="U296" s="15"/>
      <c r="V296" s="15"/>
      <c r="Z296" s="15"/>
      <c r="AA296" s="79"/>
      <c r="AB296" s="79"/>
      <c r="AC296" s="80"/>
      <c r="AD296" s="80"/>
      <c r="AE296" s="81"/>
      <c r="AF296" s="15"/>
      <c r="AG296" s="82"/>
      <c r="AH296" s="76"/>
      <c r="AI296" s="76"/>
      <c r="AJ296" s="76"/>
      <c r="AK296" s="76"/>
    </row>
    <row r="297" spans="1:37" ht="14.25" hidden="1" customHeight="1" outlineLevel="1">
      <c r="A297" s="130" t="s">
        <v>40</v>
      </c>
      <c r="B297" s="19" t="s">
        <v>126</v>
      </c>
      <c r="C297" s="1">
        <v>5578430</v>
      </c>
      <c r="D297" s="1"/>
      <c r="E297" s="1" t="s">
        <v>40</v>
      </c>
      <c r="F297" s="124" t="s">
        <v>242</v>
      </c>
      <c r="G297" s="15"/>
      <c r="H297" s="19">
        <v>66</v>
      </c>
      <c r="I297" s="19">
        <v>0</v>
      </c>
      <c r="J297" s="125" t="s">
        <v>193</v>
      </c>
      <c r="K297" s="19" t="s">
        <v>366</v>
      </c>
      <c r="L297" s="19"/>
      <c r="M297" s="19"/>
      <c r="N297" s="19"/>
      <c r="O297" s="19"/>
      <c r="P297" s="19">
        <v>0.4</v>
      </c>
      <c r="Q297" s="131"/>
      <c r="R297" s="19">
        <v>0.4</v>
      </c>
      <c r="S297" s="19" t="s">
        <v>263</v>
      </c>
      <c r="T297" s="15"/>
      <c r="U297" s="15"/>
      <c r="V297" s="15"/>
      <c r="Z297" s="15"/>
      <c r="AA297" s="79"/>
      <c r="AB297" s="79"/>
      <c r="AC297" s="80"/>
      <c r="AD297" s="80"/>
      <c r="AE297" s="81"/>
      <c r="AF297" s="15"/>
      <c r="AG297" s="79"/>
      <c r="AH297" s="76"/>
      <c r="AI297" s="76"/>
      <c r="AJ297" s="76"/>
      <c r="AK297" s="76"/>
    </row>
    <row r="298" spans="1:37" ht="14.25" hidden="1" customHeight="1" outlineLevel="1">
      <c r="A298" s="130" t="s">
        <v>94</v>
      </c>
      <c r="B298" s="19" t="s">
        <v>126</v>
      </c>
      <c r="C298" s="1">
        <v>5765612</v>
      </c>
      <c r="D298" s="1"/>
      <c r="E298" s="1" t="s">
        <v>94</v>
      </c>
      <c r="F298" s="124" t="s">
        <v>196</v>
      </c>
      <c r="G298" s="15"/>
      <c r="H298" s="19" t="s">
        <v>171</v>
      </c>
      <c r="I298" s="19">
        <v>0</v>
      </c>
      <c r="J298" s="125" t="s">
        <v>195</v>
      </c>
      <c r="K298" s="19" t="s">
        <v>367</v>
      </c>
      <c r="L298" s="19"/>
      <c r="M298" s="19"/>
      <c r="N298" s="19"/>
      <c r="O298" s="19"/>
      <c r="P298" s="19">
        <v>18</v>
      </c>
      <c r="Q298" s="131"/>
      <c r="R298" s="19">
        <v>18</v>
      </c>
      <c r="S298" s="19" t="s">
        <v>263</v>
      </c>
      <c r="T298" s="15"/>
      <c r="U298" s="15"/>
      <c r="V298" s="15"/>
      <c r="Z298" s="15"/>
      <c r="AA298" s="79"/>
      <c r="AB298" s="79"/>
      <c r="AC298" s="80"/>
      <c r="AD298" s="80"/>
      <c r="AE298" s="81"/>
      <c r="AF298" s="15"/>
      <c r="AG298" s="79"/>
      <c r="AH298" s="76"/>
      <c r="AI298" s="76"/>
      <c r="AJ298" s="76"/>
      <c r="AK298" s="76"/>
    </row>
    <row r="299" spans="1:37" ht="14.25" hidden="1" customHeight="1" outlineLevel="1">
      <c r="A299" s="130" t="s">
        <v>95</v>
      </c>
      <c r="B299" s="19" t="s">
        <v>126</v>
      </c>
      <c r="C299" s="1">
        <v>5491293</v>
      </c>
      <c r="D299" s="1"/>
      <c r="E299" s="1" t="s">
        <v>95</v>
      </c>
      <c r="F299" s="124" t="s">
        <v>243</v>
      </c>
      <c r="G299" s="15"/>
      <c r="H299" s="19" t="s">
        <v>128</v>
      </c>
      <c r="I299" s="19">
        <v>0</v>
      </c>
      <c r="J299" s="125" t="s">
        <v>292</v>
      </c>
      <c r="K299" s="19" t="s">
        <v>367</v>
      </c>
      <c r="L299" s="19"/>
      <c r="M299" s="19"/>
      <c r="N299" s="19"/>
      <c r="O299" s="19"/>
      <c r="P299" s="19">
        <v>1</v>
      </c>
      <c r="Q299" s="131"/>
      <c r="R299" s="19">
        <v>1</v>
      </c>
      <c r="S299" s="19" t="s">
        <v>263</v>
      </c>
      <c r="T299" s="15"/>
      <c r="U299" s="15"/>
      <c r="V299" s="15"/>
      <c r="Z299" s="15"/>
      <c r="AA299" s="79"/>
      <c r="AB299" s="79"/>
      <c r="AC299" s="80"/>
      <c r="AD299" s="80"/>
      <c r="AE299" s="81"/>
      <c r="AF299" s="15"/>
      <c r="AG299" s="79"/>
      <c r="AH299" s="76"/>
      <c r="AI299" s="76"/>
      <c r="AJ299" s="76"/>
      <c r="AK299" s="76"/>
    </row>
    <row r="300" spans="1:37" ht="14.25" hidden="1" customHeight="1" outlineLevel="1">
      <c r="A300" s="130" t="s">
        <v>96</v>
      </c>
      <c r="B300" s="19" t="s">
        <v>126</v>
      </c>
      <c r="C300" s="1">
        <v>5784712</v>
      </c>
      <c r="D300" s="1"/>
      <c r="E300" s="1" t="s">
        <v>96</v>
      </c>
      <c r="F300" s="124" t="s">
        <v>196</v>
      </c>
      <c r="G300" s="15"/>
      <c r="H300" s="19" t="s">
        <v>197</v>
      </c>
      <c r="I300" s="19">
        <v>0</v>
      </c>
      <c r="J300" s="125" t="s">
        <v>293</v>
      </c>
      <c r="K300" s="19" t="s">
        <v>367</v>
      </c>
      <c r="L300" s="19"/>
      <c r="M300" s="19"/>
      <c r="N300" s="19"/>
      <c r="O300" s="19"/>
      <c r="P300" s="19">
        <v>18</v>
      </c>
      <c r="Q300" s="131"/>
      <c r="R300" s="19">
        <v>18</v>
      </c>
      <c r="S300" s="19" t="s">
        <v>263</v>
      </c>
      <c r="T300" s="15"/>
      <c r="U300" s="15"/>
      <c r="V300" s="15"/>
      <c r="Z300" s="15"/>
      <c r="AA300" s="79"/>
      <c r="AB300" s="79"/>
      <c r="AC300" s="80"/>
      <c r="AD300" s="80"/>
      <c r="AE300" s="81"/>
      <c r="AF300" s="15"/>
      <c r="AG300" s="79"/>
      <c r="AH300" s="76"/>
      <c r="AI300" s="76"/>
      <c r="AJ300" s="76"/>
      <c r="AK300" s="76"/>
    </row>
    <row r="301" spans="1:37" ht="14.25" hidden="1" customHeight="1" outlineLevel="1">
      <c r="A301" s="130" t="s">
        <v>445</v>
      </c>
      <c r="B301" s="19" t="s">
        <v>126</v>
      </c>
      <c r="C301" s="1"/>
      <c r="D301" s="1"/>
      <c r="E301" s="1" t="s">
        <v>431</v>
      </c>
      <c r="F301" s="124"/>
      <c r="G301" s="15"/>
      <c r="H301" s="19"/>
      <c r="I301" s="19"/>
      <c r="J301" s="142" t="s">
        <v>446</v>
      </c>
      <c r="K301" s="19" t="s">
        <v>366</v>
      </c>
      <c r="L301" s="19"/>
      <c r="M301" s="19"/>
      <c r="N301" s="19"/>
      <c r="O301" s="19">
        <v>0</v>
      </c>
      <c r="P301" s="19">
        <v>0.4</v>
      </c>
      <c r="Q301" s="131"/>
      <c r="R301" s="19">
        <v>0.4</v>
      </c>
      <c r="S301" s="19" t="s">
        <v>263</v>
      </c>
      <c r="T301" s="15"/>
      <c r="U301" s="15"/>
      <c r="V301" s="15"/>
      <c r="Z301" s="15"/>
      <c r="AA301" s="79"/>
      <c r="AB301" s="79"/>
      <c r="AC301" s="80"/>
      <c r="AD301" s="80"/>
      <c r="AE301" s="81"/>
      <c r="AF301" s="78"/>
      <c r="AG301" s="82"/>
      <c r="AH301" s="76"/>
      <c r="AI301" s="76"/>
      <c r="AJ301" s="76"/>
      <c r="AK301" s="76"/>
    </row>
    <row r="302" spans="1:37" ht="14.25" hidden="1" customHeight="1" outlineLevel="1">
      <c r="A302" s="130" t="s">
        <v>74</v>
      </c>
      <c r="B302" s="19" t="s">
        <v>126</v>
      </c>
      <c r="C302" s="1">
        <v>3832343</v>
      </c>
      <c r="D302" s="1"/>
      <c r="E302" s="1" t="s">
        <v>74</v>
      </c>
      <c r="F302" s="124" t="s">
        <v>241</v>
      </c>
      <c r="G302" s="15"/>
      <c r="H302" s="19">
        <v>27</v>
      </c>
      <c r="I302" s="19">
        <v>0</v>
      </c>
      <c r="J302" s="123" t="s">
        <v>355</v>
      </c>
      <c r="K302" s="19" t="s">
        <v>366</v>
      </c>
      <c r="L302" s="19"/>
      <c r="M302" s="19"/>
      <c r="N302" s="19"/>
      <c r="O302" s="19">
        <v>0</v>
      </c>
      <c r="P302" s="19">
        <v>0.65</v>
      </c>
      <c r="Q302" s="131"/>
      <c r="R302" s="19">
        <v>1</v>
      </c>
      <c r="S302" s="19" t="s">
        <v>262</v>
      </c>
      <c r="T302" s="15"/>
      <c r="U302" s="15"/>
      <c r="V302" s="15"/>
      <c r="Z302" s="15"/>
      <c r="AA302" s="79"/>
      <c r="AB302" s="79"/>
      <c r="AC302" s="80"/>
      <c r="AD302" s="80"/>
      <c r="AE302" s="81"/>
      <c r="AF302" s="15"/>
      <c r="AG302" s="79"/>
      <c r="AH302" s="76"/>
      <c r="AI302" s="76"/>
      <c r="AJ302" s="76"/>
      <c r="AK302" s="76"/>
    </row>
    <row r="303" spans="1:37" ht="14.25" hidden="1" customHeight="1" outlineLevel="1">
      <c r="A303" s="130" t="s">
        <v>408</v>
      </c>
      <c r="B303" s="19" t="s">
        <v>126</v>
      </c>
      <c r="C303" s="1">
        <v>5370893</v>
      </c>
      <c r="D303" s="1"/>
      <c r="E303" s="1" t="s">
        <v>408</v>
      </c>
      <c r="F303" s="124" t="s">
        <v>242</v>
      </c>
      <c r="G303" s="15"/>
      <c r="H303" s="19">
        <v>66</v>
      </c>
      <c r="I303" s="19">
        <v>0</v>
      </c>
      <c r="J303" s="125" t="s">
        <v>194</v>
      </c>
      <c r="K303" s="19" t="s">
        <v>366</v>
      </c>
      <c r="L303" s="19"/>
      <c r="M303" s="19"/>
      <c r="N303" s="19"/>
      <c r="O303" s="19">
        <v>0</v>
      </c>
      <c r="P303" s="19">
        <v>0.4</v>
      </c>
      <c r="Q303" s="131"/>
      <c r="R303" s="19">
        <v>0.4</v>
      </c>
      <c r="S303" s="19" t="s">
        <v>263</v>
      </c>
      <c r="T303" s="15"/>
      <c r="U303" s="15"/>
      <c r="V303" s="15"/>
      <c r="Z303" s="15"/>
      <c r="AA303" s="79"/>
      <c r="AB303" s="79"/>
      <c r="AC303" s="80"/>
      <c r="AD303" s="80"/>
      <c r="AE303" s="81"/>
      <c r="AF303" s="15"/>
      <c r="AG303" s="79"/>
      <c r="AH303" s="76"/>
      <c r="AI303" s="76"/>
      <c r="AJ303" s="76"/>
      <c r="AK303" s="76"/>
    </row>
    <row r="304" spans="1:37" ht="14.25" hidden="1" customHeight="1" outlineLevel="1">
      <c r="A304" s="130" t="s">
        <v>381</v>
      </c>
      <c r="B304" s="19" t="s">
        <v>126</v>
      </c>
      <c r="C304" s="1">
        <v>5064246</v>
      </c>
      <c r="D304" s="1"/>
      <c r="E304" s="1" t="s">
        <v>75</v>
      </c>
      <c r="F304" s="124" t="s">
        <v>252</v>
      </c>
      <c r="G304" s="15"/>
      <c r="H304" s="19">
        <v>38</v>
      </c>
      <c r="I304" s="19">
        <v>0</v>
      </c>
      <c r="J304" s="123" t="s">
        <v>356</v>
      </c>
      <c r="K304" s="19" t="s">
        <v>367</v>
      </c>
      <c r="L304" s="19"/>
      <c r="M304" s="19"/>
      <c r="N304" s="19"/>
      <c r="O304" s="19">
        <v>0</v>
      </c>
      <c r="P304" s="19">
        <v>0.1</v>
      </c>
      <c r="Q304" s="131"/>
      <c r="R304" s="19">
        <v>0.1</v>
      </c>
      <c r="S304" s="19" t="s">
        <v>263</v>
      </c>
      <c r="T304" s="15"/>
      <c r="U304" s="15"/>
      <c r="V304" s="15"/>
      <c r="Z304" s="15"/>
      <c r="AA304" s="79"/>
      <c r="AB304" s="79"/>
      <c r="AC304" s="80"/>
      <c r="AD304" s="80"/>
      <c r="AE304" s="81"/>
      <c r="AF304" s="15"/>
      <c r="AG304" s="79"/>
      <c r="AH304" s="76"/>
      <c r="AI304" s="76"/>
      <c r="AJ304" s="76"/>
      <c r="AK304" s="76"/>
    </row>
    <row r="305" spans="1:37" ht="14.25" hidden="1" customHeight="1" outlineLevel="1">
      <c r="A305" s="130" t="s">
        <v>409</v>
      </c>
      <c r="B305" s="19" t="s">
        <v>126</v>
      </c>
      <c r="C305" s="1">
        <v>5863220</v>
      </c>
      <c r="D305" s="1"/>
      <c r="E305" s="1" t="s">
        <v>409</v>
      </c>
      <c r="F305" s="124" t="s">
        <v>410</v>
      </c>
      <c r="G305" s="15"/>
      <c r="H305" s="19" t="s">
        <v>134</v>
      </c>
      <c r="I305" s="19"/>
      <c r="J305" s="123" t="s">
        <v>412</v>
      </c>
      <c r="K305" s="19" t="s">
        <v>367</v>
      </c>
      <c r="L305" s="19"/>
      <c r="M305" s="19"/>
      <c r="N305" s="19"/>
      <c r="O305" s="19"/>
      <c r="P305" s="19">
        <v>5</v>
      </c>
      <c r="Q305" s="131"/>
      <c r="R305" s="19">
        <v>5</v>
      </c>
      <c r="S305" s="19" t="s">
        <v>263</v>
      </c>
      <c r="T305" s="15"/>
      <c r="U305" s="15"/>
      <c r="V305" s="15"/>
      <c r="Z305" s="15"/>
      <c r="AA305" s="79"/>
      <c r="AB305" s="79"/>
      <c r="AC305" s="80"/>
      <c r="AD305" s="80"/>
      <c r="AE305" s="81"/>
      <c r="AF305" s="15"/>
      <c r="AG305" s="79"/>
      <c r="AH305" s="76"/>
      <c r="AI305" s="76"/>
      <c r="AJ305" s="76"/>
      <c r="AK305" s="76"/>
    </row>
    <row r="306" spans="1:37" ht="14.25" hidden="1" customHeight="1" outlineLevel="1">
      <c r="A306" s="130"/>
      <c r="B306" s="19" t="s">
        <v>126</v>
      </c>
      <c r="C306" s="1">
        <v>5862209</v>
      </c>
      <c r="D306" s="1"/>
      <c r="E306" s="1" t="s">
        <v>409</v>
      </c>
      <c r="F306" s="124" t="s">
        <v>256</v>
      </c>
      <c r="G306" s="15"/>
      <c r="H306" s="19" t="s">
        <v>411</v>
      </c>
      <c r="I306" s="19"/>
      <c r="J306" s="123" t="s">
        <v>412</v>
      </c>
      <c r="K306" s="19" t="s">
        <v>367</v>
      </c>
      <c r="L306" s="19"/>
      <c r="M306" s="19"/>
      <c r="N306" s="19"/>
      <c r="O306" s="19"/>
      <c r="P306" s="19">
        <v>25</v>
      </c>
      <c r="Q306" s="131"/>
      <c r="R306" s="19">
        <v>25</v>
      </c>
      <c r="S306" s="19" t="s">
        <v>263</v>
      </c>
      <c r="T306" s="15"/>
      <c r="U306" s="15"/>
      <c r="V306" s="15"/>
      <c r="Z306" s="15"/>
      <c r="AA306" s="79"/>
      <c r="AB306" s="79"/>
      <c r="AC306" s="80"/>
      <c r="AD306" s="80"/>
      <c r="AE306" s="81"/>
      <c r="AF306" s="15"/>
      <c r="AG306" s="79"/>
      <c r="AH306" s="76"/>
      <c r="AI306" s="76"/>
      <c r="AJ306" s="76"/>
      <c r="AK306" s="76"/>
    </row>
    <row r="307" spans="1:37" ht="14.25" hidden="1" customHeight="1" outlineLevel="1">
      <c r="A307" s="130" t="s">
        <v>76</v>
      </c>
      <c r="B307" s="19" t="s">
        <v>126</v>
      </c>
      <c r="C307" s="1">
        <v>5734538</v>
      </c>
      <c r="D307" s="1"/>
      <c r="E307" s="1" t="s">
        <v>76</v>
      </c>
      <c r="F307" s="124" t="s">
        <v>253</v>
      </c>
      <c r="G307" s="15"/>
      <c r="H307" s="19" t="s">
        <v>162</v>
      </c>
      <c r="I307" s="132">
        <v>0</v>
      </c>
      <c r="J307" s="123" t="s">
        <v>357</v>
      </c>
      <c r="K307" s="19" t="s">
        <v>367</v>
      </c>
      <c r="L307" s="19"/>
      <c r="M307" s="19"/>
      <c r="N307" s="19"/>
      <c r="O307" s="19">
        <v>0</v>
      </c>
      <c r="P307" s="19">
        <v>1</v>
      </c>
      <c r="Q307" s="131"/>
      <c r="R307" s="19">
        <v>1</v>
      </c>
      <c r="S307" s="19" t="s">
        <v>262</v>
      </c>
      <c r="T307" s="15"/>
      <c r="U307" s="15"/>
      <c r="V307" s="15"/>
      <c r="Z307" s="15"/>
      <c r="AA307" s="79"/>
      <c r="AB307" s="79"/>
      <c r="AC307" s="80"/>
      <c r="AD307" s="80"/>
      <c r="AE307" s="81"/>
      <c r="AF307" s="15"/>
      <c r="AG307" s="79"/>
      <c r="AH307" s="76"/>
      <c r="AI307" s="76"/>
      <c r="AJ307" s="76"/>
      <c r="AK307" s="76"/>
    </row>
    <row r="308" spans="1:37" ht="14.25" hidden="1" customHeight="1" outlineLevel="1">
      <c r="A308" s="130"/>
      <c r="B308" s="19" t="s">
        <v>126</v>
      </c>
      <c r="C308" s="1">
        <v>5914940</v>
      </c>
      <c r="D308" s="1"/>
      <c r="E308" s="1" t="s">
        <v>76</v>
      </c>
      <c r="F308" s="124" t="s">
        <v>497</v>
      </c>
      <c r="G308" s="15"/>
      <c r="H308" s="19" t="s">
        <v>498</v>
      </c>
      <c r="I308" s="132"/>
      <c r="J308" s="123" t="s">
        <v>357</v>
      </c>
      <c r="K308" s="19" t="s">
        <v>367</v>
      </c>
      <c r="L308" s="19"/>
      <c r="M308" s="19"/>
      <c r="N308" s="19"/>
      <c r="O308" s="19"/>
      <c r="P308" s="19">
        <v>0.1</v>
      </c>
      <c r="Q308" s="131"/>
      <c r="R308" s="19">
        <v>0.1</v>
      </c>
      <c r="S308" s="19" t="s">
        <v>262</v>
      </c>
      <c r="T308" s="15"/>
      <c r="U308" s="15"/>
      <c r="V308" s="15"/>
      <c r="Z308" s="15"/>
      <c r="AA308" s="79"/>
      <c r="AB308" s="79"/>
      <c r="AC308" s="80"/>
      <c r="AD308" s="80"/>
      <c r="AE308" s="81"/>
      <c r="AF308" s="15"/>
      <c r="AG308" s="79"/>
      <c r="AH308" s="76"/>
      <c r="AI308" s="76"/>
      <c r="AJ308" s="76"/>
      <c r="AK308" s="76"/>
    </row>
    <row r="309" spans="1:37" ht="14.25" hidden="1" customHeight="1" outlineLevel="1">
      <c r="A309" s="130" t="s">
        <v>98</v>
      </c>
      <c r="B309" s="19" t="s">
        <v>126</v>
      </c>
      <c r="C309" s="1">
        <v>5713283</v>
      </c>
      <c r="D309" s="1"/>
      <c r="E309" s="1" t="s">
        <v>98</v>
      </c>
      <c r="F309" s="124" t="s">
        <v>242</v>
      </c>
      <c r="G309" s="15"/>
      <c r="H309" s="19">
        <v>66</v>
      </c>
      <c r="I309" s="19">
        <v>0</v>
      </c>
      <c r="J309" s="123" t="s">
        <v>358</v>
      </c>
      <c r="K309" s="19" t="s">
        <v>367</v>
      </c>
      <c r="L309" s="19"/>
      <c r="M309" s="19"/>
      <c r="N309" s="19"/>
      <c r="O309" s="19"/>
      <c r="P309" s="19">
        <v>0.4</v>
      </c>
      <c r="Q309" s="131"/>
      <c r="R309" s="19">
        <v>0.4</v>
      </c>
      <c r="S309" s="19" t="s">
        <v>263</v>
      </c>
      <c r="T309" s="15"/>
      <c r="U309" s="15"/>
      <c r="V309" s="15"/>
      <c r="Z309" s="15"/>
      <c r="AA309" s="79"/>
      <c r="AB309" s="79"/>
      <c r="AC309" s="80"/>
      <c r="AD309" s="80"/>
      <c r="AE309" s="81"/>
      <c r="AF309" s="15"/>
      <c r="AG309" s="79"/>
      <c r="AH309" s="76"/>
      <c r="AI309" s="76"/>
      <c r="AJ309" s="76"/>
      <c r="AK309" s="76"/>
    </row>
    <row r="310" spans="1:37" ht="14.25" hidden="1" customHeight="1" outlineLevel="1">
      <c r="A310" s="130" t="s">
        <v>492</v>
      </c>
      <c r="B310" s="19" t="s">
        <v>126</v>
      </c>
      <c r="C310" s="1">
        <v>5895042</v>
      </c>
      <c r="D310" s="1"/>
      <c r="E310" s="1" t="s">
        <v>492</v>
      </c>
      <c r="F310" s="124" t="s">
        <v>256</v>
      </c>
      <c r="G310" s="15"/>
      <c r="H310" s="19" t="s">
        <v>411</v>
      </c>
      <c r="I310" s="19"/>
      <c r="J310" s="123" t="s">
        <v>493</v>
      </c>
      <c r="K310" s="19" t="s">
        <v>367</v>
      </c>
      <c r="L310" s="19"/>
      <c r="M310" s="19"/>
      <c r="N310" s="19"/>
      <c r="O310" s="19"/>
      <c r="P310" s="19">
        <v>25</v>
      </c>
      <c r="Q310" s="131"/>
      <c r="R310" s="19">
        <v>25</v>
      </c>
      <c r="S310" s="19" t="s">
        <v>263</v>
      </c>
      <c r="T310" s="15"/>
      <c r="U310" s="15"/>
      <c r="V310" s="15"/>
      <c r="Z310" s="15"/>
      <c r="AA310" s="79"/>
      <c r="AB310" s="79"/>
      <c r="AC310" s="80"/>
      <c r="AD310" s="80"/>
      <c r="AE310" s="81"/>
      <c r="AF310" s="15"/>
      <c r="AG310" s="79"/>
      <c r="AH310" s="76"/>
      <c r="AI310" s="76"/>
      <c r="AJ310" s="76"/>
      <c r="AK310" s="76"/>
    </row>
    <row r="311" spans="1:37" ht="14.25" hidden="1" customHeight="1" outlineLevel="1">
      <c r="A311" s="130" t="s">
        <v>503</v>
      </c>
      <c r="B311" s="19" t="s">
        <v>126</v>
      </c>
      <c r="C311" s="1">
        <v>5574368</v>
      </c>
      <c r="D311" s="1"/>
      <c r="E311" s="1" t="s">
        <v>503</v>
      </c>
      <c r="F311" s="124" t="s">
        <v>242</v>
      </c>
      <c r="G311" s="15"/>
      <c r="H311" s="19">
        <v>66</v>
      </c>
      <c r="I311" s="19"/>
      <c r="J311" s="123" t="s">
        <v>504</v>
      </c>
      <c r="K311" s="19" t="s">
        <v>366</v>
      </c>
      <c r="L311" s="19"/>
      <c r="M311" s="19"/>
      <c r="N311" s="19"/>
      <c r="O311" s="19"/>
      <c r="P311" s="19">
        <v>0.4</v>
      </c>
      <c r="Q311" s="131"/>
      <c r="R311" s="19">
        <v>0.4</v>
      </c>
      <c r="S311" s="19" t="s">
        <v>263</v>
      </c>
      <c r="T311" s="15"/>
      <c r="U311" s="15"/>
      <c r="V311" s="15"/>
      <c r="Z311" s="15"/>
      <c r="AA311" s="79"/>
      <c r="AB311" s="79"/>
      <c r="AC311" s="80"/>
      <c r="AD311" s="80"/>
      <c r="AE311" s="81"/>
      <c r="AF311" s="15"/>
      <c r="AG311" s="79"/>
      <c r="AH311" s="76"/>
      <c r="AI311" s="76"/>
      <c r="AJ311" s="76"/>
      <c r="AK311" s="76"/>
    </row>
    <row r="312" spans="1:37" ht="14.25" hidden="1" customHeight="1" outlineLevel="1">
      <c r="A312" s="130" t="s">
        <v>34</v>
      </c>
      <c r="B312" s="19" t="s">
        <v>139</v>
      </c>
      <c r="C312" s="133" t="s">
        <v>294</v>
      </c>
      <c r="D312" s="1"/>
      <c r="E312" s="1" t="s">
        <v>34</v>
      </c>
      <c r="F312" s="124" t="s">
        <v>240</v>
      </c>
      <c r="G312" s="15"/>
      <c r="H312" s="19" t="s">
        <v>111</v>
      </c>
      <c r="I312" s="19">
        <v>0</v>
      </c>
      <c r="J312" s="125" t="s">
        <v>140</v>
      </c>
      <c r="K312" s="19" t="s">
        <v>366</v>
      </c>
      <c r="L312" s="19"/>
      <c r="M312" s="19"/>
      <c r="N312" s="19"/>
      <c r="O312" s="19"/>
      <c r="P312" s="19">
        <v>5</v>
      </c>
      <c r="Q312" s="131"/>
      <c r="R312" s="19">
        <v>5</v>
      </c>
      <c r="S312" s="76" t="s">
        <v>264</v>
      </c>
      <c r="T312" s="15"/>
      <c r="U312" s="15"/>
      <c r="V312" s="15"/>
      <c r="Z312" s="15"/>
      <c r="AA312" s="79"/>
      <c r="AB312" s="79"/>
      <c r="AC312" s="80"/>
      <c r="AD312" s="80"/>
      <c r="AE312" s="81"/>
      <c r="AF312" s="15"/>
      <c r="AG312" s="82"/>
      <c r="AH312" s="76"/>
      <c r="AI312" s="76"/>
      <c r="AJ312" s="76"/>
      <c r="AK312" s="76"/>
    </row>
    <row r="313" spans="1:37" ht="14.25" hidden="1" customHeight="1" outlineLevel="1">
      <c r="A313" s="130" t="s">
        <v>59</v>
      </c>
      <c r="B313" s="19" t="s">
        <v>139</v>
      </c>
      <c r="C313" s="1">
        <v>4147618</v>
      </c>
      <c r="D313" s="1"/>
      <c r="E313" s="1" t="s">
        <v>59</v>
      </c>
      <c r="F313" s="124" t="s">
        <v>240</v>
      </c>
      <c r="G313" s="15"/>
      <c r="H313" s="19" t="s">
        <v>111</v>
      </c>
      <c r="I313" s="19">
        <v>0</v>
      </c>
      <c r="J313" s="125" t="s">
        <v>295</v>
      </c>
      <c r="K313" s="19" t="s">
        <v>366</v>
      </c>
      <c r="L313" s="19"/>
      <c r="M313" s="19"/>
      <c r="N313" s="19"/>
      <c r="O313" s="19"/>
      <c r="P313" s="19">
        <v>5</v>
      </c>
      <c r="Q313" s="131"/>
      <c r="R313" s="19">
        <v>5</v>
      </c>
      <c r="S313" s="76" t="s">
        <v>264</v>
      </c>
      <c r="T313" s="15"/>
      <c r="U313" s="15"/>
      <c r="V313" s="15"/>
      <c r="Z313" s="15"/>
      <c r="AA313" s="79"/>
      <c r="AB313" s="79"/>
      <c r="AC313" s="80"/>
      <c r="AD313" s="80"/>
      <c r="AE313" s="81"/>
      <c r="AF313" s="15"/>
      <c r="AG313" s="82"/>
      <c r="AH313" s="76"/>
      <c r="AI313" s="76"/>
      <c r="AJ313" s="76"/>
      <c r="AK313" s="76"/>
    </row>
    <row r="314" spans="1:37" ht="14.25" hidden="1" customHeight="1" outlineLevel="1">
      <c r="A314" s="130" t="s">
        <v>35</v>
      </c>
      <c r="B314" s="19" t="s">
        <v>139</v>
      </c>
      <c r="C314" s="1">
        <v>4453937</v>
      </c>
      <c r="D314" s="1"/>
      <c r="E314" s="1" t="s">
        <v>35</v>
      </c>
      <c r="F314" s="124" t="s">
        <v>247</v>
      </c>
      <c r="G314" s="15"/>
      <c r="H314" s="19" t="s">
        <v>141</v>
      </c>
      <c r="I314" s="19">
        <v>0</v>
      </c>
      <c r="J314" s="125" t="s">
        <v>142</v>
      </c>
      <c r="K314" s="19" t="s">
        <v>366</v>
      </c>
      <c r="L314" s="19"/>
      <c r="M314" s="19"/>
      <c r="N314" s="19"/>
      <c r="O314" s="19"/>
      <c r="P314" s="19">
        <v>1</v>
      </c>
      <c r="Q314" s="131"/>
      <c r="R314" s="19">
        <v>1</v>
      </c>
      <c r="S314" s="19" t="s">
        <v>264</v>
      </c>
      <c r="T314" s="15"/>
      <c r="U314" s="15"/>
      <c r="V314" s="15"/>
      <c r="Z314" s="15"/>
      <c r="AA314" s="79"/>
      <c r="AB314" s="79"/>
      <c r="AC314" s="80"/>
      <c r="AD314" s="80"/>
      <c r="AE314" s="81"/>
      <c r="AF314" s="15"/>
      <c r="AG314" s="82"/>
      <c r="AH314" s="76"/>
      <c r="AI314" s="76"/>
      <c r="AJ314" s="76"/>
      <c r="AK314" s="76"/>
    </row>
    <row r="315" spans="1:37" ht="14.25" hidden="1" customHeight="1" outlineLevel="1">
      <c r="A315" s="130" t="s">
        <v>42</v>
      </c>
      <c r="B315" s="19" t="s">
        <v>139</v>
      </c>
      <c r="C315" s="1">
        <v>4290174</v>
      </c>
      <c r="D315" s="1"/>
      <c r="E315" s="1" t="s">
        <v>42</v>
      </c>
      <c r="F315" s="124" t="s">
        <v>146</v>
      </c>
      <c r="G315" s="15"/>
      <c r="H315" s="19" t="s">
        <v>143</v>
      </c>
      <c r="I315" s="19">
        <v>0</v>
      </c>
      <c r="J315" s="125" t="s">
        <v>296</v>
      </c>
      <c r="K315" s="19" t="s">
        <v>366</v>
      </c>
      <c r="L315" s="19"/>
      <c r="M315" s="19"/>
      <c r="N315" s="19"/>
      <c r="O315" s="19"/>
      <c r="P315" s="19">
        <v>208</v>
      </c>
      <c r="Q315" s="131"/>
      <c r="R315" s="19">
        <v>208</v>
      </c>
      <c r="S315" s="19" t="s">
        <v>264</v>
      </c>
      <c r="T315" s="15"/>
      <c r="U315" s="15"/>
      <c r="V315" s="15"/>
      <c r="Z315" s="15"/>
      <c r="AA315" s="79"/>
      <c r="AB315" s="79"/>
      <c r="AC315" s="80"/>
      <c r="AD315" s="80"/>
      <c r="AE315" s="81"/>
      <c r="AF315" s="15"/>
      <c r="AG315" s="82"/>
      <c r="AH315" s="76"/>
      <c r="AI315" s="76"/>
      <c r="AJ315" s="76"/>
      <c r="AK315" s="76"/>
    </row>
    <row r="316" spans="1:37" ht="14.25" hidden="1" customHeight="1" outlineLevel="1">
      <c r="A316" s="130" t="s">
        <v>124</v>
      </c>
      <c r="B316" s="19" t="s">
        <v>139</v>
      </c>
      <c r="C316" s="1">
        <v>4518831</v>
      </c>
      <c r="D316" s="1"/>
      <c r="E316" s="1" t="s">
        <v>42</v>
      </c>
      <c r="F316" s="124" t="s">
        <v>240</v>
      </c>
      <c r="G316" s="15"/>
      <c r="H316" s="19" t="s">
        <v>111</v>
      </c>
      <c r="I316" s="19">
        <v>0</v>
      </c>
      <c r="J316" s="125" t="s">
        <v>296</v>
      </c>
      <c r="K316" s="19" t="s">
        <v>366</v>
      </c>
      <c r="L316" s="19"/>
      <c r="M316" s="19"/>
      <c r="N316" s="19"/>
      <c r="O316" s="19"/>
      <c r="P316" s="19">
        <v>5</v>
      </c>
      <c r="Q316" s="131"/>
      <c r="R316" s="19">
        <v>5</v>
      </c>
      <c r="S316" s="76" t="s">
        <v>264</v>
      </c>
      <c r="T316" s="15"/>
      <c r="U316" s="15"/>
      <c r="V316" s="15"/>
      <c r="Z316" s="15"/>
      <c r="AA316" s="79"/>
      <c r="AB316" s="79"/>
      <c r="AC316" s="80"/>
      <c r="AD316" s="80"/>
      <c r="AE316" s="81"/>
      <c r="AF316" s="15"/>
      <c r="AG316" s="82"/>
      <c r="AH316" s="76"/>
      <c r="AI316" s="76"/>
      <c r="AJ316" s="76"/>
      <c r="AK316" s="76"/>
    </row>
    <row r="317" spans="1:37" ht="14.25" hidden="1" customHeight="1" outlineLevel="1">
      <c r="A317" s="130" t="s">
        <v>63</v>
      </c>
      <c r="B317" s="19" t="s">
        <v>139</v>
      </c>
      <c r="C317" s="1">
        <v>2782214</v>
      </c>
      <c r="D317" s="1"/>
      <c r="E317" s="1" t="s">
        <v>63</v>
      </c>
      <c r="F317" s="124" t="s">
        <v>146</v>
      </c>
      <c r="G317" s="15"/>
      <c r="H317" s="19" t="s">
        <v>143</v>
      </c>
      <c r="I317" s="19"/>
      <c r="J317" s="125" t="s">
        <v>297</v>
      </c>
      <c r="K317" s="19" t="s">
        <v>367</v>
      </c>
      <c r="L317" s="19"/>
      <c r="M317" s="19"/>
      <c r="N317" s="19"/>
      <c r="O317" s="19"/>
      <c r="P317" s="19">
        <v>208</v>
      </c>
      <c r="Q317" s="131"/>
      <c r="R317" s="19">
        <v>208</v>
      </c>
      <c r="S317" s="19" t="s">
        <v>264</v>
      </c>
      <c r="T317" s="15"/>
      <c r="U317" s="15"/>
      <c r="V317" s="15"/>
      <c r="Z317" s="15"/>
      <c r="AA317" s="79"/>
      <c r="AB317" s="79"/>
      <c r="AC317" s="80"/>
      <c r="AD317" s="80"/>
      <c r="AE317" s="81"/>
      <c r="AF317" s="15"/>
      <c r="AG317" s="82"/>
      <c r="AH317" s="76"/>
      <c r="AI317" s="76"/>
      <c r="AJ317" s="76"/>
      <c r="AK317" s="76"/>
    </row>
    <row r="318" spans="1:37" ht="14.25" hidden="1" customHeight="1" outlineLevel="1">
      <c r="A318" s="130" t="s">
        <v>124</v>
      </c>
      <c r="B318" s="19" t="s">
        <v>139</v>
      </c>
      <c r="C318" s="1">
        <v>3546724</v>
      </c>
      <c r="D318" s="1"/>
      <c r="E318" s="1" t="s">
        <v>63</v>
      </c>
      <c r="F318" s="124" t="s">
        <v>167</v>
      </c>
      <c r="G318" s="15"/>
      <c r="H318" s="19" t="s">
        <v>145</v>
      </c>
      <c r="I318" s="19">
        <v>0</v>
      </c>
      <c r="J318" s="125" t="s">
        <v>297</v>
      </c>
      <c r="K318" s="19" t="s">
        <v>367</v>
      </c>
      <c r="L318" s="19"/>
      <c r="M318" s="19"/>
      <c r="N318" s="19"/>
      <c r="O318" s="19"/>
      <c r="P318" s="19">
        <v>20</v>
      </c>
      <c r="Q318" s="131"/>
      <c r="R318" s="19">
        <v>20</v>
      </c>
      <c r="S318" s="19" t="s">
        <v>264</v>
      </c>
      <c r="T318" s="15"/>
      <c r="U318" s="15"/>
      <c r="V318" s="15"/>
      <c r="Z318" s="15"/>
      <c r="AA318" s="79"/>
      <c r="AB318" s="79"/>
      <c r="AC318" s="80"/>
      <c r="AD318" s="80"/>
      <c r="AE318" s="81"/>
      <c r="AF318" s="15"/>
      <c r="AG318" s="82"/>
      <c r="AH318" s="76"/>
      <c r="AI318" s="76"/>
      <c r="AJ318" s="76"/>
      <c r="AK318" s="76"/>
    </row>
    <row r="319" spans="1:37" ht="14.25" hidden="1" customHeight="1" outlineLevel="1">
      <c r="A319" s="130" t="s">
        <v>69</v>
      </c>
      <c r="B319" s="19" t="s">
        <v>139</v>
      </c>
      <c r="C319" s="1">
        <v>5705591</v>
      </c>
      <c r="D319" s="1"/>
      <c r="E319" s="1" t="s">
        <v>69</v>
      </c>
      <c r="F319" s="124" t="s">
        <v>167</v>
      </c>
      <c r="G319" s="15"/>
      <c r="H319" s="19" t="s">
        <v>145</v>
      </c>
      <c r="I319" s="19">
        <v>0</v>
      </c>
      <c r="J319" s="125" t="s">
        <v>298</v>
      </c>
      <c r="K319" s="19" t="s">
        <v>367</v>
      </c>
      <c r="L319" s="19"/>
      <c r="M319" s="19"/>
      <c r="N319" s="19"/>
      <c r="O319" s="19"/>
      <c r="P319" s="19">
        <v>20</v>
      </c>
      <c r="Q319" s="131"/>
      <c r="R319" s="19">
        <v>20</v>
      </c>
      <c r="S319" s="19" t="s">
        <v>264</v>
      </c>
      <c r="T319" s="15"/>
      <c r="U319" s="15"/>
      <c r="V319" s="15"/>
      <c r="Z319" s="15"/>
      <c r="AA319" s="79"/>
      <c r="AB319" s="79"/>
      <c r="AC319" s="80"/>
      <c r="AD319" s="80"/>
      <c r="AE319" s="81"/>
      <c r="AF319" s="15"/>
      <c r="AG319" s="82"/>
      <c r="AH319" s="76"/>
      <c r="AI319" s="76"/>
      <c r="AJ319" s="76"/>
      <c r="AK319" s="76"/>
    </row>
    <row r="320" spans="1:37" ht="14.25" hidden="1" customHeight="1" outlineLevel="1">
      <c r="A320" s="130" t="s">
        <v>70</v>
      </c>
      <c r="B320" s="19" t="s">
        <v>139</v>
      </c>
      <c r="C320" s="1">
        <v>4837637</v>
      </c>
      <c r="D320" s="1"/>
      <c r="E320" s="1" t="s">
        <v>70</v>
      </c>
      <c r="F320" s="124" t="s">
        <v>167</v>
      </c>
      <c r="G320" s="15"/>
      <c r="H320" s="19" t="s">
        <v>145</v>
      </c>
      <c r="I320" s="19">
        <v>0</v>
      </c>
      <c r="J320" s="123" t="s">
        <v>432</v>
      </c>
      <c r="K320" s="19" t="s">
        <v>367</v>
      </c>
      <c r="L320" s="19"/>
      <c r="M320" s="19"/>
      <c r="N320" s="19"/>
      <c r="O320" s="19"/>
      <c r="P320" s="19">
        <v>20</v>
      </c>
      <c r="Q320" s="131"/>
      <c r="R320" s="19">
        <v>20</v>
      </c>
      <c r="S320" s="19" t="s">
        <v>264</v>
      </c>
      <c r="T320" s="15"/>
      <c r="U320" s="15"/>
      <c r="V320" s="15"/>
      <c r="Z320" s="15"/>
      <c r="AA320" s="79"/>
      <c r="AB320" s="79"/>
      <c r="AC320" s="80"/>
      <c r="AD320" s="80"/>
      <c r="AE320" s="81"/>
      <c r="AF320" s="15"/>
      <c r="AG320" s="82"/>
      <c r="AH320" s="76"/>
      <c r="AI320" s="76"/>
      <c r="AJ320" s="76"/>
      <c r="AK320" s="76"/>
    </row>
    <row r="321" spans="1:37" ht="14.25" hidden="1" customHeight="1" outlineLevel="1">
      <c r="A321" s="130"/>
      <c r="B321" s="19" t="s">
        <v>139</v>
      </c>
      <c r="C321" s="1" t="s">
        <v>442</v>
      </c>
      <c r="D321" s="1"/>
      <c r="E321" s="1" t="s">
        <v>70</v>
      </c>
      <c r="F321" s="124" t="s">
        <v>272</v>
      </c>
      <c r="G321" s="15"/>
      <c r="H321" s="19" t="s">
        <v>273</v>
      </c>
      <c r="I321" s="19"/>
      <c r="J321" s="123" t="s">
        <v>432</v>
      </c>
      <c r="K321" s="19" t="s">
        <v>367</v>
      </c>
      <c r="L321" s="19"/>
      <c r="M321" s="19"/>
      <c r="N321" s="19"/>
      <c r="O321" s="19"/>
      <c r="P321" s="19">
        <v>205</v>
      </c>
      <c r="Q321" s="131"/>
      <c r="R321" s="19">
        <v>205</v>
      </c>
      <c r="S321" s="19" t="s">
        <v>264</v>
      </c>
      <c r="T321" s="15"/>
      <c r="U321" s="15"/>
      <c r="V321" s="15"/>
      <c r="Z321" s="15"/>
      <c r="AA321" s="79"/>
      <c r="AB321" s="79"/>
      <c r="AC321" s="80"/>
      <c r="AD321" s="80"/>
      <c r="AE321" s="81"/>
      <c r="AF321" s="15"/>
      <c r="AG321" s="82"/>
      <c r="AH321" s="76"/>
      <c r="AI321" s="76"/>
      <c r="AJ321" s="76"/>
      <c r="AK321" s="76"/>
    </row>
    <row r="322" spans="1:37" ht="14.25" hidden="1" customHeight="1" outlineLevel="1">
      <c r="A322" s="130" t="s">
        <v>71</v>
      </c>
      <c r="B322" s="19" t="s">
        <v>139</v>
      </c>
      <c r="C322" s="1">
        <v>2724987</v>
      </c>
      <c r="D322" s="1"/>
      <c r="E322" s="1" t="s">
        <v>71</v>
      </c>
      <c r="F322" s="124" t="s">
        <v>146</v>
      </c>
      <c r="G322" s="15"/>
      <c r="H322" s="19" t="s">
        <v>143</v>
      </c>
      <c r="I322" s="19"/>
      <c r="J322" s="125" t="s">
        <v>299</v>
      </c>
      <c r="K322" s="19" t="s">
        <v>367</v>
      </c>
      <c r="L322" s="19"/>
      <c r="M322" s="19"/>
      <c r="N322" s="19"/>
      <c r="O322" s="19"/>
      <c r="P322" s="19">
        <v>208</v>
      </c>
      <c r="Q322" s="131"/>
      <c r="R322" s="19">
        <v>208</v>
      </c>
      <c r="S322" s="19" t="s">
        <v>264</v>
      </c>
      <c r="T322" s="15"/>
      <c r="U322" s="15"/>
      <c r="V322" s="15"/>
      <c r="Z322" s="15"/>
      <c r="AA322" s="79"/>
      <c r="AB322" s="79"/>
      <c r="AC322" s="80"/>
      <c r="AD322" s="80"/>
      <c r="AE322" s="81"/>
      <c r="AF322" s="78"/>
      <c r="AG322" s="82"/>
      <c r="AH322" s="76"/>
      <c r="AI322" s="76"/>
      <c r="AJ322" s="76"/>
      <c r="AK322" s="76"/>
    </row>
    <row r="323" spans="1:37" ht="14.25" hidden="1" customHeight="1" outlineLevel="1">
      <c r="A323" s="130" t="s">
        <v>499</v>
      </c>
      <c r="B323" s="19" t="s">
        <v>139</v>
      </c>
      <c r="C323" s="1">
        <v>5898720</v>
      </c>
      <c r="D323" s="1"/>
      <c r="E323" s="1" t="s">
        <v>499</v>
      </c>
      <c r="F323" s="124" t="s">
        <v>240</v>
      </c>
      <c r="G323" s="15"/>
      <c r="H323" s="19" t="s">
        <v>111</v>
      </c>
      <c r="I323" s="19"/>
      <c r="J323" s="125" t="s">
        <v>377</v>
      </c>
      <c r="K323" s="19" t="s">
        <v>366</v>
      </c>
      <c r="L323" s="19"/>
      <c r="M323" s="19"/>
      <c r="N323" s="19"/>
      <c r="O323" s="19"/>
      <c r="P323" s="19">
        <v>5</v>
      </c>
      <c r="Q323" s="131"/>
      <c r="R323" s="19">
        <v>5</v>
      </c>
      <c r="S323" s="19" t="s">
        <v>264</v>
      </c>
      <c r="T323" s="15"/>
      <c r="U323" s="15"/>
      <c r="V323" s="15"/>
      <c r="Z323" s="15"/>
      <c r="AA323" s="79"/>
      <c r="AB323" s="79"/>
      <c r="AC323" s="80"/>
      <c r="AD323" s="80"/>
      <c r="AE323" s="81"/>
      <c r="AF323" s="78"/>
      <c r="AG323" s="82"/>
      <c r="AH323" s="76"/>
      <c r="AI323" s="76"/>
      <c r="AJ323" s="76"/>
      <c r="AK323" s="76"/>
    </row>
    <row r="324" spans="1:37" ht="14.25" hidden="1" customHeight="1" outlineLevel="1">
      <c r="A324" s="130" t="s">
        <v>198</v>
      </c>
      <c r="B324" s="19" t="s">
        <v>139</v>
      </c>
      <c r="C324" s="1">
        <v>4582389</v>
      </c>
      <c r="D324" s="1"/>
      <c r="E324" s="1" t="s">
        <v>198</v>
      </c>
      <c r="F324" s="124" t="s">
        <v>240</v>
      </c>
      <c r="G324" s="15"/>
      <c r="H324" s="19" t="s">
        <v>111</v>
      </c>
      <c r="I324" s="19">
        <v>0</v>
      </c>
      <c r="J324" s="125" t="s">
        <v>140</v>
      </c>
      <c r="K324" s="19" t="s">
        <v>366</v>
      </c>
      <c r="L324" s="19"/>
      <c r="M324" s="19"/>
      <c r="N324" s="19"/>
      <c r="O324" s="19"/>
      <c r="P324" s="19">
        <v>5</v>
      </c>
      <c r="Q324" s="131"/>
      <c r="R324" s="19">
        <v>5</v>
      </c>
      <c r="S324" s="76" t="s">
        <v>264</v>
      </c>
      <c r="T324" s="15"/>
      <c r="U324" s="15"/>
      <c r="V324" s="15"/>
      <c r="Z324" s="15"/>
      <c r="AA324" s="79"/>
      <c r="AB324" s="79"/>
      <c r="AC324" s="80"/>
      <c r="AD324" s="80"/>
      <c r="AE324" s="81"/>
      <c r="AF324" s="15"/>
      <c r="AG324" s="79"/>
      <c r="AH324" s="76"/>
      <c r="AI324" s="76"/>
      <c r="AJ324" s="76"/>
      <c r="AK324" s="76"/>
    </row>
    <row r="325" spans="1:37" ht="14.25" hidden="1" customHeight="1" outlineLevel="1">
      <c r="A325" s="130" t="s">
        <v>199</v>
      </c>
      <c r="B325" s="19" t="s">
        <v>139</v>
      </c>
      <c r="C325" s="1">
        <v>4093239</v>
      </c>
      <c r="D325" s="1"/>
      <c r="E325" s="1" t="s">
        <v>199</v>
      </c>
      <c r="F325" s="124" t="s">
        <v>146</v>
      </c>
      <c r="G325" s="15"/>
      <c r="H325" s="19" t="s">
        <v>143</v>
      </c>
      <c r="I325" s="19">
        <v>0</v>
      </c>
      <c r="J325" s="125" t="s">
        <v>200</v>
      </c>
      <c r="K325" s="19" t="s">
        <v>366</v>
      </c>
      <c r="L325" s="19"/>
      <c r="M325" s="19"/>
      <c r="N325" s="19"/>
      <c r="O325" s="19"/>
      <c r="P325" s="19">
        <v>208</v>
      </c>
      <c r="Q325" s="131"/>
      <c r="R325" s="19">
        <v>208</v>
      </c>
      <c r="S325" s="19" t="s">
        <v>264</v>
      </c>
      <c r="T325" s="15"/>
      <c r="U325" s="15"/>
      <c r="V325" s="15"/>
      <c r="Z325" s="15"/>
      <c r="AA325" s="79"/>
      <c r="AB325" s="79"/>
      <c r="AC325" s="80"/>
      <c r="AD325" s="80"/>
      <c r="AE325" s="81"/>
      <c r="AF325" s="15"/>
      <c r="AG325" s="79"/>
      <c r="AH325" s="76"/>
      <c r="AI325" s="76"/>
      <c r="AJ325" s="76"/>
      <c r="AK325" s="76"/>
    </row>
    <row r="326" spans="1:37" ht="14.25" hidden="1" customHeight="1" outlineLevel="1">
      <c r="A326" s="130" t="s">
        <v>124</v>
      </c>
      <c r="B326" s="19" t="s">
        <v>139</v>
      </c>
      <c r="C326" s="1">
        <v>4518845</v>
      </c>
      <c r="D326" s="1"/>
      <c r="E326" s="1" t="s">
        <v>199</v>
      </c>
      <c r="F326" s="124" t="s">
        <v>240</v>
      </c>
      <c r="G326" s="15"/>
      <c r="H326" s="19" t="s">
        <v>111</v>
      </c>
      <c r="I326" s="19">
        <v>0</v>
      </c>
      <c r="J326" s="125" t="s">
        <v>200</v>
      </c>
      <c r="K326" s="19" t="s">
        <v>366</v>
      </c>
      <c r="L326" s="19"/>
      <c r="M326" s="19"/>
      <c r="N326" s="19"/>
      <c r="O326" s="19"/>
      <c r="P326" s="19">
        <v>5</v>
      </c>
      <c r="Q326" s="131"/>
      <c r="R326" s="19">
        <v>5</v>
      </c>
      <c r="S326" s="76" t="s">
        <v>264</v>
      </c>
      <c r="T326" s="15"/>
      <c r="U326" s="15"/>
      <c r="V326" s="15"/>
      <c r="Z326" s="15"/>
      <c r="AA326" s="79"/>
      <c r="AB326" s="79"/>
      <c r="AC326" s="80"/>
      <c r="AD326" s="80"/>
      <c r="AE326" s="81"/>
      <c r="AF326" s="15"/>
      <c r="AG326" s="79"/>
      <c r="AH326" s="76"/>
      <c r="AI326" s="76"/>
      <c r="AJ326" s="76"/>
      <c r="AK326" s="76"/>
    </row>
    <row r="327" spans="1:37" ht="14.25" hidden="1" customHeight="1" outlineLevel="1">
      <c r="A327" s="130" t="s">
        <v>203</v>
      </c>
      <c r="B327" s="19" t="s">
        <v>139</v>
      </c>
      <c r="C327" s="1">
        <v>3978454</v>
      </c>
      <c r="D327" s="1"/>
      <c r="E327" s="1" t="s">
        <v>203</v>
      </c>
      <c r="F327" s="124" t="s">
        <v>146</v>
      </c>
      <c r="G327" s="15"/>
      <c r="H327" s="19" t="s">
        <v>143</v>
      </c>
      <c r="I327" s="19">
        <v>0</v>
      </c>
      <c r="J327" s="125" t="s">
        <v>300</v>
      </c>
      <c r="K327" s="19" t="s">
        <v>366</v>
      </c>
      <c r="L327" s="19"/>
      <c r="M327" s="19"/>
      <c r="N327" s="19"/>
      <c r="O327" s="19"/>
      <c r="P327" s="19">
        <v>208</v>
      </c>
      <c r="Q327" s="131"/>
      <c r="R327" s="19">
        <v>208</v>
      </c>
      <c r="S327" s="19" t="s">
        <v>264</v>
      </c>
      <c r="T327" s="15"/>
      <c r="U327" s="15"/>
      <c r="V327" s="15"/>
      <c r="Z327" s="15"/>
      <c r="AA327" s="79"/>
      <c r="AB327" s="79"/>
      <c r="AC327" s="80"/>
      <c r="AD327" s="80"/>
      <c r="AE327" s="81"/>
      <c r="AF327" s="15"/>
      <c r="AG327" s="79"/>
      <c r="AH327" s="76"/>
      <c r="AI327" s="76"/>
      <c r="AJ327" s="76"/>
      <c r="AK327" s="76"/>
    </row>
    <row r="328" spans="1:37" ht="14.25" hidden="1" customHeight="1" outlineLevel="1">
      <c r="A328" s="130" t="s">
        <v>124</v>
      </c>
      <c r="B328" s="19" t="s">
        <v>139</v>
      </c>
      <c r="C328" s="1">
        <v>4518853</v>
      </c>
      <c r="D328" s="1"/>
      <c r="E328" s="1" t="s">
        <v>203</v>
      </c>
      <c r="F328" s="124" t="s">
        <v>240</v>
      </c>
      <c r="G328" s="15"/>
      <c r="H328" s="19" t="s">
        <v>111</v>
      </c>
      <c r="I328" s="19">
        <v>0</v>
      </c>
      <c r="J328" s="125" t="s">
        <v>300</v>
      </c>
      <c r="K328" s="19" t="s">
        <v>366</v>
      </c>
      <c r="L328" s="19"/>
      <c r="M328" s="19"/>
      <c r="N328" s="19"/>
      <c r="O328" s="19"/>
      <c r="P328" s="19">
        <v>5</v>
      </c>
      <c r="Q328" s="131"/>
      <c r="R328" s="19">
        <v>5</v>
      </c>
      <c r="S328" s="76" t="s">
        <v>264</v>
      </c>
      <c r="T328" s="15"/>
      <c r="U328" s="15"/>
      <c r="V328" s="15"/>
      <c r="Z328" s="15"/>
      <c r="AA328" s="79"/>
      <c r="AB328" s="79"/>
      <c r="AC328" s="80"/>
      <c r="AD328" s="80"/>
      <c r="AE328" s="81"/>
      <c r="AF328" s="15"/>
      <c r="AG328" s="79"/>
      <c r="AH328" s="76"/>
      <c r="AI328" s="76"/>
      <c r="AJ328" s="76"/>
      <c r="AK328" s="76"/>
    </row>
    <row r="329" spans="1:37" ht="14.25" hidden="1" customHeight="1" outlineLevel="1">
      <c r="A329" s="130" t="s">
        <v>97</v>
      </c>
      <c r="B329" s="19" t="s">
        <v>139</v>
      </c>
      <c r="C329" s="1">
        <v>5566191</v>
      </c>
      <c r="D329" s="1"/>
      <c r="E329" s="1" t="s">
        <v>97</v>
      </c>
      <c r="F329" s="124" t="s">
        <v>167</v>
      </c>
      <c r="G329" s="15"/>
      <c r="H329" s="19" t="s">
        <v>145</v>
      </c>
      <c r="I329" s="19">
        <v>0</v>
      </c>
      <c r="J329" s="125" t="s">
        <v>301</v>
      </c>
      <c r="K329" s="19" t="s">
        <v>367</v>
      </c>
      <c r="L329" s="19"/>
      <c r="M329" s="19"/>
      <c r="N329" s="19"/>
      <c r="O329" s="19">
        <v>0</v>
      </c>
      <c r="P329" s="19">
        <v>20</v>
      </c>
      <c r="Q329" s="131"/>
      <c r="R329" s="19">
        <v>20</v>
      </c>
      <c r="S329" s="19" t="s">
        <v>264</v>
      </c>
      <c r="T329" s="15"/>
      <c r="U329" s="15"/>
      <c r="V329" s="15"/>
      <c r="Z329" s="15"/>
      <c r="AA329" s="79"/>
      <c r="AB329" s="79"/>
      <c r="AC329" s="80"/>
      <c r="AD329" s="80"/>
      <c r="AE329" s="81"/>
      <c r="AF329" s="15"/>
      <c r="AG329" s="79"/>
      <c r="AH329" s="76"/>
      <c r="AI329" s="76"/>
      <c r="AJ329" s="76"/>
      <c r="AK329" s="76"/>
    </row>
    <row r="330" spans="1:37" ht="14.25" hidden="1" customHeight="1" outlineLevel="1">
      <c r="A330" s="130" t="s">
        <v>201</v>
      </c>
      <c r="B330" s="19" t="s">
        <v>139</v>
      </c>
      <c r="C330" s="1">
        <v>5480006</v>
      </c>
      <c r="D330" s="1"/>
      <c r="E330" s="1" t="s">
        <v>201</v>
      </c>
      <c r="F330" s="124" t="s">
        <v>146</v>
      </c>
      <c r="G330" s="15"/>
      <c r="H330" s="19" t="s">
        <v>143</v>
      </c>
      <c r="I330" s="19">
        <v>0</v>
      </c>
      <c r="J330" s="125" t="s">
        <v>302</v>
      </c>
      <c r="K330" s="19" t="s">
        <v>367</v>
      </c>
      <c r="L330" s="19"/>
      <c r="M330" s="19"/>
      <c r="N330" s="19"/>
      <c r="O330" s="19"/>
      <c r="P330" s="19">
        <v>208</v>
      </c>
      <c r="Q330" s="131"/>
      <c r="R330" s="19">
        <v>208</v>
      </c>
      <c r="S330" s="19" t="s">
        <v>264</v>
      </c>
      <c r="T330" s="15"/>
      <c r="U330" s="15"/>
      <c r="V330" s="15"/>
      <c r="Z330" s="15"/>
      <c r="AA330" s="79"/>
      <c r="AB330" s="79"/>
      <c r="AC330" s="80"/>
      <c r="AD330" s="80"/>
      <c r="AE330" s="81"/>
      <c r="AF330" s="15"/>
      <c r="AG330" s="79"/>
      <c r="AH330" s="76"/>
      <c r="AI330" s="76"/>
      <c r="AJ330" s="76"/>
      <c r="AK330" s="76"/>
    </row>
    <row r="331" spans="1:37" ht="14.25" hidden="1" customHeight="1" outlineLevel="1">
      <c r="A331" s="130" t="s">
        <v>237</v>
      </c>
      <c r="B331" s="19" t="s">
        <v>139</v>
      </c>
      <c r="C331" s="1">
        <v>4585757</v>
      </c>
      <c r="D331" s="1"/>
      <c r="E331" s="1" t="s">
        <v>237</v>
      </c>
      <c r="F331" s="124" t="s">
        <v>164</v>
      </c>
      <c r="G331" s="15"/>
      <c r="H331" s="19" t="s">
        <v>163</v>
      </c>
      <c r="I331" s="19">
        <v>0</v>
      </c>
      <c r="J331" s="123" t="s">
        <v>359</v>
      </c>
      <c r="K331" s="19" t="s">
        <v>367</v>
      </c>
      <c r="L331" s="19"/>
      <c r="M331" s="19"/>
      <c r="N331" s="19"/>
      <c r="O331" s="19">
        <v>0</v>
      </c>
      <c r="P331" s="19">
        <v>209</v>
      </c>
      <c r="Q331" s="131"/>
      <c r="R331" s="19">
        <v>209</v>
      </c>
      <c r="S331" s="19" t="s">
        <v>264</v>
      </c>
      <c r="T331" s="15"/>
      <c r="U331" s="15"/>
      <c r="V331" s="15"/>
      <c r="Z331" s="15"/>
      <c r="AA331" s="79"/>
      <c r="AB331" s="79"/>
      <c r="AC331" s="80"/>
      <c r="AD331" s="80"/>
      <c r="AE331" s="81"/>
      <c r="AF331" s="15"/>
      <c r="AG331" s="79"/>
      <c r="AH331" s="76"/>
      <c r="AI331" s="76"/>
      <c r="AJ331" s="76"/>
      <c r="AK331" s="76"/>
    </row>
    <row r="332" spans="1:37" ht="14.25" hidden="1" customHeight="1" outlineLevel="1">
      <c r="A332" s="130" t="s">
        <v>238</v>
      </c>
      <c r="B332" s="19" t="s">
        <v>139</v>
      </c>
      <c r="C332" s="1">
        <v>3688667</v>
      </c>
      <c r="D332" s="1"/>
      <c r="E332" s="1" t="s">
        <v>238</v>
      </c>
      <c r="F332" s="124" t="s">
        <v>146</v>
      </c>
      <c r="G332" s="15"/>
      <c r="H332" s="19" t="s">
        <v>143</v>
      </c>
      <c r="I332" s="19">
        <v>0</v>
      </c>
      <c r="J332" s="125" t="s">
        <v>304</v>
      </c>
      <c r="K332" s="19" t="s">
        <v>367</v>
      </c>
      <c r="L332" s="19"/>
      <c r="M332" s="19"/>
      <c r="N332" s="19"/>
      <c r="O332" s="19"/>
      <c r="P332" s="19">
        <v>208</v>
      </c>
      <c r="Q332" s="131"/>
      <c r="R332" s="19">
        <v>208</v>
      </c>
      <c r="S332" s="19" t="s">
        <v>264</v>
      </c>
      <c r="T332" s="15"/>
      <c r="U332" s="15"/>
      <c r="V332" s="15"/>
      <c r="Z332" s="15"/>
      <c r="AA332" s="79"/>
      <c r="AB332" s="79"/>
      <c r="AC332" s="80"/>
      <c r="AD332" s="80"/>
      <c r="AE332" s="81"/>
      <c r="AF332" s="15"/>
      <c r="AG332" s="79"/>
      <c r="AH332" s="76"/>
      <c r="AI332" s="76"/>
      <c r="AJ332" s="76"/>
      <c r="AK332" s="76"/>
    </row>
    <row r="333" spans="1:37" ht="14.25" hidden="1" customHeight="1" outlineLevel="1">
      <c r="A333" s="130" t="s">
        <v>124</v>
      </c>
      <c r="B333" s="19" t="s">
        <v>139</v>
      </c>
      <c r="C333" s="1">
        <v>5055692</v>
      </c>
      <c r="D333" s="1"/>
      <c r="E333" s="1" t="s">
        <v>238</v>
      </c>
      <c r="F333" s="124" t="s">
        <v>167</v>
      </c>
      <c r="G333" s="15"/>
      <c r="H333" s="19" t="s">
        <v>145</v>
      </c>
      <c r="I333" s="19">
        <v>0</v>
      </c>
      <c r="J333" s="125" t="s">
        <v>304</v>
      </c>
      <c r="K333" s="19" t="s">
        <v>367</v>
      </c>
      <c r="L333" s="19"/>
      <c r="M333" s="19"/>
      <c r="N333" s="19"/>
      <c r="O333" s="19"/>
      <c r="P333" s="19">
        <v>20</v>
      </c>
      <c r="Q333" s="131"/>
      <c r="R333" s="19">
        <v>20</v>
      </c>
      <c r="S333" s="19" t="s">
        <v>264</v>
      </c>
      <c r="T333" s="15"/>
      <c r="U333" s="15"/>
      <c r="V333" s="15"/>
      <c r="Z333" s="15"/>
      <c r="AA333" s="79"/>
      <c r="AB333" s="79"/>
      <c r="AC333" s="80"/>
      <c r="AD333" s="80"/>
      <c r="AE333" s="81"/>
      <c r="AF333" s="15"/>
      <c r="AG333" s="79"/>
      <c r="AH333" s="76"/>
      <c r="AI333" s="76"/>
      <c r="AJ333" s="76"/>
      <c r="AK333" s="76"/>
    </row>
    <row r="334" spans="1:37" ht="14.25" hidden="1" customHeight="1" outlineLevel="1">
      <c r="A334" s="130" t="s">
        <v>376</v>
      </c>
      <c r="B334" s="19" t="s">
        <v>139</v>
      </c>
      <c r="C334" s="1">
        <v>5798188</v>
      </c>
      <c r="D334" s="1"/>
      <c r="E334" s="1" t="s">
        <v>376</v>
      </c>
      <c r="F334" s="124" t="s">
        <v>167</v>
      </c>
      <c r="G334" s="15"/>
      <c r="H334" s="19" t="s">
        <v>145</v>
      </c>
      <c r="I334" s="19" t="s">
        <v>125</v>
      </c>
      <c r="J334" s="125" t="s">
        <v>377</v>
      </c>
      <c r="K334" s="19" t="s">
        <v>366</v>
      </c>
      <c r="L334" s="19"/>
      <c r="M334" s="19"/>
      <c r="N334" s="19"/>
      <c r="O334" s="19"/>
      <c r="P334" s="19">
        <v>20</v>
      </c>
      <c r="Q334" s="131"/>
      <c r="R334" s="19">
        <v>20</v>
      </c>
      <c r="S334" s="19" t="s">
        <v>264</v>
      </c>
      <c r="T334" s="15"/>
      <c r="U334" s="15"/>
      <c r="V334" s="15"/>
      <c r="Z334" s="15"/>
      <c r="AA334" s="79"/>
      <c r="AB334" s="79"/>
      <c r="AC334" s="80"/>
      <c r="AD334" s="80"/>
      <c r="AE334" s="81"/>
      <c r="AF334" s="15"/>
      <c r="AG334" s="79"/>
      <c r="AH334" s="76"/>
      <c r="AI334" s="76"/>
      <c r="AJ334" s="76"/>
      <c r="AK334" s="76"/>
    </row>
    <row r="335" spans="1:37" ht="14.25" hidden="1" customHeight="1" outlineLevel="1">
      <c r="A335" s="130" t="s">
        <v>233</v>
      </c>
      <c r="B335" s="19" t="s">
        <v>139</v>
      </c>
      <c r="C335" s="1">
        <v>5669628</v>
      </c>
      <c r="D335" s="1"/>
      <c r="E335" s="1" t="s">
        <v>233</v>
      </c>
      <c r="F335" s="124" t="s">
        <v>146</v>
      </c>
      <c r="G335" s="15"/>
      <c r="H335" s="19" t="s">
        <v>143</v>
      </c>
      <c r="I335" s="19" t="s">
        <v>125</v>
      </c>
      <c r="J335" s="142" t="s">
        <v>494</v>
      </c>
      <c r="K335" s="19" t="s">
        <v>366</v>
      </c>
      <c r="L335" s="19"/>
      <c r="M335" s="19"/>
      <c r="N335" s="19"/>
      <c r="O335" s="19"/>
      <c r="P335" s="19">
        <v>208</v>
      </c>
      <c r="Q335" s="131"/>
      <c r="R335" s="19">
        <v>208</v>
      </c>
      <c r="S335" s="19" t="s">
        <v>264</v>
      </c>
      <c r="T335" s="15"/>
      <c r="U335" s="15"/>
      <c r="V335" s="15"/>
      <c r="Z335" s="15"/>
      <c r="AA335" s="79"/>
      <c r="AB335" s="79"/>
      <c r="AC335" s="80"/>
      <c r="AD335" s="80"/>
      <c r="AE335" s="81"/>
      <c r="AF335" s="15"/>
      <c r="AG335" s="79"/>
      <c r="AH335" s="76"/>
      <c r="AI335" s="76"/>
      <c r="AJ335" s="76"/>
      <c r="AK335" s="76"/>
    </row>
    <row r="336" spans="1:37" ht="14.25" hidden="1" customHeight="1" outlineLevel="1">
      <c r="A336" s="130" t="s">
        <v>77</v>
      </c>
      <c r="B336" s="19" t="s">
        <v>139</v>
      </c>
      <c r="C336" s="1">
        <v>2431987</v>
      </c>
      <c r="D336" s="1"/>
      <c r="E336" s="1" t="s">
        <v>77</v>
      </c>
      <c r="F336" s="124" t="s">
        <v>146</v>
      </c>
      <c r="G336" s="15"/>
      <c r="H336" s="19" t="s">
        <v>143</v>
      </c>
      <c r="I336" s="19">
        <v>0</v>
      </c>
      <c r="J336" s="123" t="s">
        <v>360</v>
      </c>
      <c r="K336" s="19" t="s">
        <v>367</v>
      </c>
      <c r="L336" s="19"/>
      <c r="M336" s="19"/>
      <c r="N336" s="19"/>
      <c r="O336" s="19"/>
      <c r="P336" s="19">
        <v>208</v>
      </c>
      <c r="Q336" s="131"/>
      <c r="R336" s="19">
        <v>208</v>
      </c>
      <c r="S336" s="19" t="s">
        <v>264</v>
      </c>
      <c r="T336" s="15"/>
      <c r="U336" s="15"/>
      <c r="V336" s="15"/>
      <c r="Z336" s="15"/>
      <c r="AA336" s="79"/>
      <c r="AB336" s="79"/>
      <c r="AC336" s="80"/>
      <c r="AD336" s="80"/>
      <c r="AE336" s="81"/>
      <c r="AF336" s="15"/>
      <c r="AG336" s="79"/>
      <c r="AH336" s="76"/>
      <c r="AI336" s="76"/>
      <c r="AJ336" s="76"/>
      <c r="AK336" s="76"/>
    </row>
    <row r="337" spans="1:37" ht="14.25" hidden="1" customHeight="1" outlineLevel="1">
      <c r="A337" s="130" t="s">
        <v>234</v>
      </c>
      <c r="B337" s="19" t="s">
        <v>139</v>
      </c>
      <c r="C337" s="1">
        <v>5669525</v>
      </c>
      <c r="D337" s="1"/>
      <c r="E337" s="1" t="s">
        <v>234</v>
      </c>
      <c r="F337" s="124" t="s">
        <v>164</v>
      </c>
      <c r="G337" s="15"/>
      <c r="H337" s="19" t="s">
        <v>163</v>
      </c>
      <c r="I337" s="19">
        <v>0</v>
      </c>
      <c r="J337" s="123" t="s">
        <v>361</v>
      </c>
      <c r="K337" s="19" t="s">
        <v>366</v>
      </c>
      <c r="L337" s="19"/>
      <c r="M337" s="19"/>
      <c r="N337" s="19"/>
      <c r="O337" s="19"/>
      <c r="P337" s="19">
        <v>209</v>
      </c>
      <c r="Q337" s="131"/>
      <c r="R337" s="19">
        <v>209</v>
      </c>
      <c r="S337" s="19" t="s">
        <v>264</v>
      </c>
      <c r="T337" s="15"/>
      <c r="U337" s="15"/>
      <c r="V337" s="15"/>
      <c r="Z337" s="15"/>
      <c r="AA337" s="79"/>
      <c r="AB337" s="79"/>
      <c r="AC337" s="80"/>
      <c r="AD337" s="80"/>
      <c r="AE337" s="81"/>
      <c r="AF337" s="15"/>
      <c r="AG337" s="79"/>
      <c r="AH337" s="76"/>
      <c r="AI337" s="76"/>
      <c r="AJ337" s="76"/>
      <c r="AK337" s="76"/>
    </row>
    <row r="338" spans="1:37" ht="14.25" hidden="1" customHeight="1" outlineLevel="1">
      <c r="A338" s="130" t="s">
        <v>425</v>
      </c>
      <c r="B338" s="19" t="s">
        <v>139</v>
      </c>
      <c r="C338" s="1">
        <v>5898724</v>
      </c>
      <c r="D338" s="1"/>
      <c r="E338" s="1" t="s">
        <v>425</v>
      </c>
      <c r="F338" s="124" t="s">
        <v>240</v>
      </c>
      <c r="G338" s="15"/>
      <c r="H338" s="19" t="s">
        <v>111</v>
      </c>
      <c r="I338" s="19" t="s">
        <v>125</v>
      </c>
      <c r="J338" s="125" t="s">
        <v>426</v>
      </c>
      <c r="K338" s="19" t="s">
        <v>366</v>
      </c>
      <c r="L338" s="19"/>
      <c r="M338" s="19"/>
      <c r="N338" s="19"/>
      <c r="O338" s="19"/>
      <c r="P338" s="19">
        <v>5</v>
      </c>
      <c r="Q338" s="131"/>
      <c r="R338" s="19">
        <v>5</v>
      </c>
      <c r="S338" s="19" t="s">
        <v>264</v>
      </c>
      <c r="T338" s="15"/>
      <c r="U338" s="15"/>
      <c r="V338" s="15"/>
      <c r="Z338" s="15"/>
      <c r="AA338" s="79"/>
      <c r="AB338" s="79"/>
      <c r="AC338" s="80"/>
      <c r="AD338" s="80"/>
      <c r="AE338" s="81"/>
      <c r="AF338" s="15"/>
      <c r="AG338" s="79"/>
      <c r="AH338" s="76"/>
      <c r="AI338" s="76"/>
      <c r="AJ338" s="76"/>
      <c r="AK338" s="76"/>
    </row>
    <row r="339" spans="1:37" ht="14.25" hidden="1" customHeight="1" outlineLevel="1">
      <c r="A339" s="130" t="s">
        <v>418</v>
      </c>
      <c r="B339" s="19" t="s">
        <v>139</v>
      </c>
      <c r="C339" s="1">
        <v>5798138</v>
      </c>
      <c r="D339" s="1"/>
      <c r="E339" s="1" t="s">
        <v>418</v>
      </c>
      <c r="F339" s="124" t="s">
        <v>167</v>
      </c>
      <c r="G339" s="15"/>
      <c r="H339" s="19" t="s">
        <v>145</v>
      </c>
      <c r="I339" s="19"/>
      <c r="J339" s="125" t="s">
        <v>378</v>
      </c>
      <c r="K339" s="19" t="s">
        <v>367</v>
      </c>
      <c r="L339" s="19"/>
      <c r="M339" s="19"/>
      <c r="N339" s="19"/>
      <c r="O339" s="19"/>
      <c r="P339" s="19">
        <v>20</v>
      </c>
      <c r="Q339" s="131"/>
      <c r="R339" s="19">
        <v>20</v>
      </c>
      <c r="S339" s="19" t="s">
        <v>264</v>
      </c>
      <c r="T339" s="15"/>
      <c r="U339" s="15"/>
      <c r="V339" s="15"/>
      <c r="Z339" s="15"/>
      <c r="AA339" s="79"/>
      <c r="AB339" s="79"/>
      <c r="AC339" s="80"/>
      <c r="AD339" s="80"/>
      <c r="AE339" s="81"/>
      <c r="AF339" s="15"/>
      <c r="AG339" s="79"/>
      <c r="AH339" s="76"/>
      <c r="AI339" s="76"/>
      <c r="AJ339" s="76"/>
      <c r="AK339" s="76"/>
    </row>
    <row r="340" spans="1:37" ht="14.25" hidden="1" customHeight="1" outlineLevel="1">
      <c r="A340" s="130" t="s">
        <v>473</v>
      </c>
      <c r="B340" s="19" t="s">
        <v>139</v>
      </c>
      <c r="C340" s="1">
        <v>5770772</v>
      </c>
      <c r="D340" s="1"/>
      <c r="E340" s="1" t="s">
        <v>473</v>
      </c>
      <c r="F340" s="124" t="s">
        <v>240</v>
      </c>
      <c r="G340" s="15"/>
      <c r="H340" s="19" t="s">
        <v>111</v>
      </c>
      <c r="I340" s="19"/>
      <c r="J340" s="125" t="s">
        <v>474</v>
      </c>
      <c r="K340" s="19" t="s">
        <v>366</v>
      </c>
      <c r="L340" s="19"/>
      <c r="M340" s="19"/>
      <c r="N340" s="19"/>
      <c r="O340" s="19"/>
      <c r="P340" s="19">
        <v>5</v>
      </c>
      <c r="Q340" s="131"/>
      <c r="R340" s="19">
        <v>5</v>
      </c>
      <c r="S340" s="19" t="s">
        <v>264</v>
      </c>
      <c r="T340" s="15"/>
      <c r="U340" s="15"/>
      <c r="V340" s="15"/>
      <c r="Z340" s="15"/>
      <c r="AA340" s="79"/>
      <c r="AB340" s="79"/>
      <c r="AC340" s="80"/>
      <c r="AD340" s="80"/>
      <c r="AE340" s="81"/>
      <c r="AF340" s="15"/>
      <c r="AG340" s="79"/>
      <c r="AH340" s="76"/>
      <c r="AI340" s="76"/>
      <c r="AJ340" s="76"/>
      <c r="AK340" s="76"/>
    </row>
    <row r="341" spans="1:37" ht="14.25" hidden="1" customHeight="1" outlineLevel="1">
      <c r="A341" s="130" t="s">
        <v>500</v>
      </c>
      <c r="B341" s="19" t="s">
        <v>139</v>
      </c>
      <c r="C341" s="1">
        <v>5931938</v>
      </c>
      <c r="D341" s="1"/>
      <c r="E341" s="1" t="s">
        <v>500</v>
      </c>
      <c r="F341" s="124" t="s">
        <v>167</v>
      </c>
      <c r="G341" s="15"/>
      <c r="H341" s="19" t="s">
        <v>145</v>
      </c>
      <c r="I341" s="19"/>
      <c r="J341" s="125" t="s">
        <v>426</v>
      </c>
      <c r="K341" s="19" t="s">
        <v>366</v>
      </c>
      <c r="L341" s="19"/>
      <c r="M341" s="19"/>
      <c r="N341" s="19"/>
      <c r="O341" s="19"/>
      <c r="P341" s="19"/>
      <c r="Q341" s="131"/>
      <c r="R341" s="19"/>
      <c r="S341" s="19"/>
      <c r="T341" s="15"/>
      <c r="U341" s="15"/>
      <c r="V341" s="15"/>
      <c r="Z341" s="15"/>
      <c r="AA341" s="79"/>
      <c r="AB341" s="79"/>
      <c r="AC341" s="80"/>
      <c r="AD341" s="80"/>
      <c r="AE341" s="81"/>
      <c r="AF341" s="15"/>
      <c r="AG341" s="79"/>
      <c r="AH341" s="76"/>
      <c r="AI341" s="76"/>
      <c r="AJ341" s="76"/>
      <c r="AK341" s="76"/>
    </row>
    <row r="342" spans="1:37" ht="14.25" hidden="1" customHeight="1" outlineLevel="1">
      <c r="A342" s="130" t="s">
        <v>495</v>
      </c>
      <c r="B342" s="19" t="s">
        <v>139</v>
      </c>
      <c r="C342" s="1">
        <v>5683445</v>
      </c>
      <c r="D342" s="1"/>
      <c r="E342" s="1" t="s">
        <v>495</v>
      </c>
      <c r="F342" s="124" t="s">
        <v>167</v>
      </c>
      <c r="G342" s="15"/>
      <c r="H342" s="19" t="s">
        <v>145</v>
      </c>
      <c r="I342" s="19"/>
      <c r="J342" s="125" t="s">
        <v>496</v>
      </c>
      <c r="K342" s="19" t="s">
        <v>366</v>
      </c>
      <c r="L342" s="19"/>
      <c r="M342" s="19"/>
      <c r="N342" s="19"/>
      <c r="O342" s="19"/>
      <c r="P342" s="19">
        <v>20</v>
      </c>
      <c r="Q342" s="131"/>
      <c r="R342" s="19">
        <v>20</v>
      </c>
      <c r="S342" s="19" t="s">
        <v>264</v>
      </c>
      <c r="T342" s="15"/>
      <c r="U342" s="15"/>
      <c r="V342" s="15"/>
      <c r="Z342" s="15"/>
      <c r="AA342" s="79"/>
      <c r="AB342" s="79"/>
      <c r="AC342" s="80"/>
      <c r="AD342" s="80"/>
      <c r="AE342" s="81"/>
      <c r="AF342" s="15"/>
      <c r="AG342" s="79"/>
      <c r="AH342" s="76"/>
      <c r="AI342" s="76"/>
      <c r="AJ342" s="76"/>
      <c r="AK342" s="76"/>
    </row>
    <row r="343" spans="1:37" ht="14.25" hidden="1" customHeight="1" outlineLevel="1">
      <c r="A343" s="130" t="s">
        <v>150</v>
      </c>
      <c r="B343" s="19" t="s">
        <v>113</v>
      </c>
      <c r="C343" s="1">
        <v>4145693</v>
      </c>
      <c r="D343" s="1"/>
      <c r="E343" s="1" t="s">
        <v>150</v>
      </c>
      <c r="F343" s="124" t="s">
        <v>240</v>
      </c>
      <c r="G343" s="15"/>
      <c r="H343" s="132" t="s">
        <v>111</v>
      </c>
      <c r="I343" s="132">
        <v>0</v>
      </c>
      <c r="J343" s="125" t="s">
        <v>151</v>
      </c>
      <c r="K343" s="19" t="s">
        <v>366</v>
      </c>
      <c r="L343" s="19"/>
      <c r="M343" s="19"/>
      <c r="N343" s="19"/>
      <c r="O343" s="19"/>
      <c r="P343" s="19">
        <v>5</v>
      </c>
      <c r="Q343" s="131"/>
      <c r="R343" s="19">
        <v>5</v>
      </c>
      <c r="S343" s="76" t="s">
        <v>264</v>
      </c>
      <c r="T343" s="15"/>
      <c r="U343" s="15"/>
      <c r="V343" s="15"/>
      <c r="Z343" s="15"/>
      <c r="AA343" s="79"/>
      <c r="AB343" s="79"/>
      <c r="AC343" s="80"/>
      <c r="AD343" s="80"/>
      <c r="AE343" s="81"/>
      <c r="AF343" s="15"/>
      <c r="AG343" s="82"/>
      <c r="AH343" s="76"/>
      <c r="AI343" s="76"/>
      <c r="AJ343" s="76"/>
      <c r="AK343" s="76"/>
    </row>
    <row r="344" spans="1:37" ht="14.25" hidden="1" customHeight="1" outlineLevel="1">
      <c r="A344" s="130" t="s">
        <v>152</v>
      </c>
      <c r="B344" s="19" t="s">
        <v>113</v>
      </c>
      <c r="C344" s="1">
        <v>2144012</v>
      </c>
      <c r="D344" s="1"/>
      <c r="E344" s="1" t="s">
        <v>152</v>
      </c>
      <c r="F344" s="124" t="s">
        <v>146</v>
      </c>
      <c r="G344" s="15"/>
      <c r="H344" s="19" t="s">
        <v>143</v>
      </c>
      <c r="I344" s="19">
        <v>0</v>
      </c>
      <c r="J344" s="125" t="s">
        <v>305</v>
      </c>
      <c r="K344" s="19" t="s">
        <v>366</v>
      </c>
      <c r="L344" s="19"/>
      <c r="M344" s="19"/>
      <c r="N344" s="19"/>
      <c r="O344" s="19"/>
      <c r="P344" s="19">
        <v>208</v>
      </c>
      <c r="Q344" s="131"/>
      <c r="R344" s="19">
        <v>208</v>
      </c>
      <c r="S344" s="19" t="s">
        <v>264</v>
      </c>
      <c r="T344" s="15"/>
      <c r="U344" s="15"/>
      <c r="V344" s="15"/>
      <c r="Z344" s="15"/>
      <c r="AA344" s="79"/>
      <c r="AB344" s="79"/>
      <c r="AC344" s="80"/>
      <c r="AD344" s="80"/>
      <c r="AE344" s="81"/>
      <c r="AF344" s="15"/>
      <c r="AG344" s="79"/>
      <c r="AH344" s="76"/>
      <c r="AI344" s="76"/>
      <c r="AJ344" s="76"/>
      <c r="AK344" s="76"/>
    </row>
    <row r="345" spans="1:37" ht="14.25" hidden="1" customHeight="1" outlineLevel="1">
      <c r="A345" s="130"/>
      <c r="B345" s="19" t="s">
        <v>113</v>
      </c>
      <c r="C345" s="1">
        <v>3998968</v>
      </c>
      <c r="D345" s="1"/>
      <c r="E345" s="1" t="s">
        <v>152</v>
      </c>
      <c r="F345" s="124" t="s">
        <v>240</v>
      </c>
      <c r="G345" s="15"/>
      <c r="H345" s="19" t="s">
        <v>111</v>
      </c>
      <c r="I345" s="19">
        <v>0</v>
      </c>
      <c r="J345" s="125" t="s">
        <v>305</v>
      </c>
      <c r="K345" s="19" t="s">
        <v>366</v>
      </c>
      <c r="L345" s="19"/>
      <c r="M345" s="19"/>
      <c r="N345" s="19"/>
      <c r="O345" s="19"/>
      <c r="P345" s="19">
        <v>5</v>
      </c>
      <c r="Q345" s="131"/>
      <c r="R345" s="19">
        <v>5</v>
      </c>
      <c r="S345" s="76" t="s">
        <v>264</v>
      </c>
      <c r="T345" s="15"/>
      <c r="U345" s="15"/>
      <c r="V345" s="15"/>
      <c r="Z345" s="15"/>
      <c r="AA345" s="79"/>
      <c r="AB345" s="79"/>
      <c r="AC345" s="80"/>
      <c r="AD345" s="80"/>
      <c r="AE345" s="81"/>
      <c r="AF345" s="15"/>
      <c r="AG345" s="79"/>
      <c r="AH345" s="76"/>
      <c r="AI345" s="76"/>
      <c r="AJ345" s="76"/>
      <c r="AK345" s="76"/>
    </row>
    <row r="346" spans="1:37" ht="14.25" hidden="1" customHeight="1" outlineLevel="1">
      <c r="A346" s="130" t="s">
        <v>153</v>
      </c>
      <c r="B346" s="19" t="s">
        <v>113</v>
      </c>
      <c r="C346" s="1">
        <v>4025408</v>
      </c>
      <c r="D346" s="1"/>
      <c r="E346" s="1" t="s">
        <v>153</v>
      </c>
      <c r="F346" s="124" t="s">
        <v>240</v>
      </c>
      <c r="G346" s="15"/>
      <c r="H346" s="19" t="s">
        <v>111</v>
      </c>
      <c r="I346" s="19">
        <v>0</v>
      </c>
      <c r="J346" s="125" t="s">
        <v>154</v>
      </c>
      <c r="K346" s="19" t="s">
        <v>366</v>
      </c>
      <c r="L346" s="19"/>
      <c r="M346" s="19"/>
      <c r="N346" s="19"/>
      <c r="O346" s="19"/>
      <c r="P346" s="19">
        <v>5</v>
      </c>
      <c r="Q346" s="131"/>
      <c r="R346" s="19">
        <v>5</v>
      </c>
      <c r="S346" s="76" t="s">
        <v>264</v>
      </c>
      <c r="T346" s="15"/>
      <c r="U346" s="15"/>
      <c r="V346" s="15"/>
      <c r="Z346" s="15"/>
      <c r="AA346" s="79"/>
      <c r="AB346" s="79"/>
      <c r="AC346" s="80"/>
      <c r="AD346" s="80"/>
      <c r="AE346" s="81"/>
      <c r="AF346" s="15"/>
      <c r="AG346" s="79"/>
      <c r="AH346" s="76"/>
      <c r="AI346" s="76"/>
      <c r="AJ346" s="76"/>
      <c r="AK346" s="76"/>
    </row>
    <row r="347" spans="1:37" ht="14.25" hidden="1" customHeight="1" outlineLevel="1">
      <c r="A347" s="130" t="s">
        <v>155</v>
      </c>
      <c r="B347" s="19" t="s">
        <v>113</v>
      </c>
      <c r="C347" s="1">
        <v>4427322</v>
      </c>
      <c r="D347" s="1"/>
      <c r="E347" s="1" t="s">
        <v>155</v>
      </c>
      <c r="F347" s="124" t="s">
        <v>249</v>
      </c>
      <c r="G347" s="15"/>
      <c r="H347" s="19">
        <v>46</v>
      </c>
      <c r="I347" s="19">
        <v>0</v>
      </c>
      <c r="J347" s="125" t="s">
        <v>306</v>
      </c>
      <c r="K347" s="19" t="s">
        <v>366</v>
      </c>
      <c r="L347" s="19"/>
      <c r="M347" s="19"/>
      <c r="N347" s="19"/>
      <c r="O347" s="19"/>
      <c r="P347" s="19">
        <v>0.5</v>
      </c>
      <c r="Q347" s="131"/>
      <c r="R347" s="19">
        <v>0.5</v>
      </c>
      <c r="S347" s="19" t="s">
        <v>264</v>
      </c>
      <c r="T347" s="15"/>
      <c r="U347" s="15"/>
      <c r="V347" s="15"/>
      <c r="Z347" s="15"/>
      <c r="AA347" s="79"/>
      <c r="AB347" s="79"/>
      <c r="AC347" s="80"/>
      <c r="AD347" s="80"/>
      <c r="AE347" s="81"/>
      <c r="AF347" s="15"/>
      <c r="AG347" s="79"/>
      <c r="AH347" s="76"/>
      <c r="AI347" s="76"/>
      <c r="AJ347" s="76"/>
      <c r="AK347" s="76"/>
    </row>
    <row r="348" spans="1:37" ht="14.25" hidden="1" customHeight="1" outlineLevel="1">
      <c r="A348" s="130" t="s">
        <v>156</v>
      </c>
      <c r="B348" s="19" t="s">
        <v>113</v>
      </c>
      <c r="C348" s="1">
        <v>4778080</v>
      </c>
      <c r="D348" s="1"/>
      <c r="E348" s="1" t="s">
        <v>156</v>
      </c>
      <c r="F348" s="124" t="s">
        <v>250</v>
      </c>
      <c r="G348" s="15"/>
      <c r="H348" s="19">
        <v>44</v>
      </c>
      <c r="I348" s="19">
        <v>0</v>
      </c>
      <c r="J348" s="125" t="s">
        <v>307</v>
      </c>
      <c r="K348" s="19" t="s">
        <v>366</v>
      </c>
      <c r="L348" s="19"/>
      <c r="M348" s="19"/>
      <c r="N348" s="19"/>
      <c r="O348" s="19"/>
      <c r="P348" s="19">
        <v>1</v>
      </c>
      <c r="Q348" s="131"/>
      <c r="R348" s="19">
        <v>1</v>
      </c>
      <c r="S348" s="19" t="s">
        <v>262</v>
      </c>
      <c r="T348" s="15"/>
      <c r="U348" s="15"/>
      <c r="V348" s="80"/>
      <c r="Z348" s="15"/>
      <c r="AA348" s="79"/>
      <c r="AB348" s="79"/>
      <c r="AC348" s="80"/>
      <c r="AD348" s="80"/>
      <c r="AE348" s="81"/>
      <c r="AF348" s="15"/>
      <c r="AG348" s="79"/>
      <c r="AH348" s="76"/>
      <c r="AI348" s="76"/>
      <c r="AJ348" s="76"/>
      <c r="AK348" s="76"/>
    </row>
    <row r="349" spans="1:37" ht="14.25" hidden="1" customHeight="1" outlineLevel="1">
      <c r="A349" s="130" t="s">
        <v>433</v>
      </c>
      <c r="B349" s="19" t="s">
        <v>113</v>
      </c>
      <c r="C349" s="1">
        <v>5840733</v>
      </c>
      <c r="D349" s="1"/>
      <c r="E349" s="1" t="s">
        <v>433</v>
      </c>
      <c r="F349" s="124" t="s">
        <v>167</v>
      </c>
      <c r="G349" s="15"/>
      <c r="H349" s="19" t="s">
        <v>145</v>
      </c>
      <c r="I349" s="19"/>
      <c r="J349" s="125" t="s">
        <v>436</v>
      </c>
      <c r="K349" s="19" t="s">
        <v>367</v>
      </c>
      <c r="L349" s="19"/>
      <c r="M349" s="19"/>
      <c r="N349" s="19"/>
      <c r="O349" s="19"/>
      <c r="P349" s="19">
        <v>15</v>
      </c>
      <c r="Q349" s="131"/>
      <c r="R349" s="19">
        <v>15</v>
      </c>
      <c r="S349" s="19" t="s">
        <v>263</v>
      </c>
      <c r="T349" s="15"/>
      <c r="U349" s="15"/>
      <c r="V349" s="80"/>
      <c r="Z349" s="15"/>
      <c r="AA349" s="79"/>
      <c r="AB349" s="79"/>
      <c r="AC349" s="80"/>
      <c r="AD349" s="80"/>
      <c r="AE349" s="81"/>
      <c r="AF349" s="15"/>
      <c r="AG349" s="79"/>
      <c r="AH349" s="76"/>
      <c r="AI349" s="76"/>
      <c r="AJ349" s="76"/>
      <c r="AK349" s="76"/>
    </row>
    <row r="350" spans="1:37" ht="14.25" hidden="1" customHeight="1" outlineLevel="1">
      <c r="A350" s="134" t="s">
        <v>491</v>
      </c>
      <c r="B350" s="76" t="s">
        <v>113</v>
      </c>
      <c r="C350" s="76">
        <v>5608702</v>
      </c>
      <c r="E350" s="76" t="s">
        <v>491</v>
      </c>
      <c r="F350" s="135" t="s">
        <v>250</v>
      </c>
      <c r="H350" s="76">
        <v>44</v>
      </c>
      <c r="J350" s="123" t="s">
        <v>447</v>
      </c>
      <c r="K350" s="76" t="s">
        <v>366</v>
      </c>
      <c r="P350" s="76">
        <v>1</v>
      </c>
      <c r="R350" s="19">
        <v>1</v>
      </c>
      <c r="S350" s="76" t="s">
        <v>262</v>
      </c>
      <c r="T350" s="15"/>
      <c r="U350" s="15"/>
      <c r="V350" s="15"/>
      <c r="Z350" s="15"/>
      <c r="AA350" s="79"/>
      <c r="AB350" s="79"/>
      <c r="AC350" s="80"/>
      <c r="AD350" s="80"/>
      <c r="AE350" s="81"/>
      <c r="AF350" s="15"/>
      <c r="AG350" s="79"/>
      <c r="AH350" s="76"/>
      <c r="AI350" s="76"/>
      <c r="AJ350" s="76"/>
      <c r="AK350" s="76"/>
    </row>
    <row r="351" spans="1:37" ht="14.25" hidden="1" customHeight="1" outlineLevel="1">
      <c r="A351" s="130" t="s">
        <v>158</v>
      </c>
      <c r="B351" s="19" t="s">
        <v>113</v>
      </c>
      <c r="C351" s="1">
        <v>4025407</v>
      </c>
      <c r="D351" s="1"/>
      <c r="E351" s="1" t="s">
        <v>158</v>
      </c>
      <c r="F351" s="124" t="s">
        <v>240</v>
      </c>
      <c r="G351" s="15"/>
      <c r="H351" s="19" t="s">
        <v>111</v>
      </c>
      <c r="I351" s="19">
        <v>0</v>
      </c>
      <c r="J351" s="125" t="s">
        <v>308</v>
      </c>
      <c r="K351" s="19" t="s">
        <v>366</v>
      </c>
      <c r="L351" s="19"/>
      <c r="M351" s="19"/>
      <c r="N351" s="19"/>
      <c r="O351" s="19"/>
      <c r="P351" s="19">
        <v>5</v>
      </c>
      <c r="Q351" s="131"/>
      <c r="R351" s="19">
        <v>5</v>
      </c>
      <c r="S351" s="76" t="s">
        <v>264</v>
      </c>
      <c r="T351" s="15"/>
      <c r="U351" s="15"/>
      <c r="V351" s="15"/>
      <c r="Z351" s="15"/>
      <c r="AA351" s="79"/>
      <c r="AB351" s="79"/>
      <c r="AC351" s="80"/>
      <c r="AD351" s="80"/>
      <c r="AE351" s="81"/>
      <c r="AF351" s="15"/>
      <c r="AG351" s="79"/>
      <c r="AH351" s="76"/>
      <c r="AI351" s="76"/>
      <c r="AJ351" s="76"/>
      <c r="AK351" s="76"/>
    </row>
    <row r="352" spans="1:37" ht="14.25" hidden="1" customHeight="1" outlineLevel="1">
      <c r="A352" s="130" t="s">
        <v>159</v>
      </c>
      <c r="B352" s="19" t="s">
        <v>113</v>
      </c>
      <c r="C352" s="1">
        <v>3087835</v>
      </c>
      <c r="D352" s="1"/>
      <c r="E352" s="1" t="s">
        <v>159</v>
      </c>
      <c r="F352" s="124" t="s">
        <v>250</v>
      </c>
      <c r="G352" s="15"/>
      <c r="H352" s="19">
        <v>44</v>
      </c>
      <c r="I352" s="19">
        <v>0</v>
      </c>
      <c r="J352" s="125" t="s">
        <v>309</v>
      </c>
      <c r="K352" s="19" t="s">
        <v>366</v>
      </c>
      <c r="L352" s="19"/>
      <c r="M352" s="19"/>
      <c r="N352" s="19"/>
      <c r="O352" s="19"/>
      <c r="P352" s="19">
        <v>1</v>
      </c>
      <c r="Q352" s="131"/>
      <c r="R352" s="19">
        <v>1</v>
      </c>
      <c r="S352" s="19" t="s">
        <v>262</v>
      </c>
      <c r="T352" s="15"/>
      <c r="U352" s="15"/>
      <c r="V352" s="15"/>
      <c r="Z352" s="15"/>
      <c r="AA352" s="79"/>
      <c r="AB352" s="79"/>
      <c r="AC352" s="80"/>
      <c r="AD352" s="80"/>
      <c r="AE352" s="81"/>
      <c r="AF352" s="15"/>
      <c r="AG352" s="79"/>
      <c r="AH352" s="76"/>
      <c r="AI352" s="76"/>
      <c r="AJ352" s="76"/>
      <c r="AK352" s="76"/>
    </row>
    <row r="353" spans="1:37" ht="14.25" hidden="1" customHeight="1" outlineLevel="1">
      <c r="A353" s="130"/>
      <c r="B353" s="19" t="s">
        <v>113</v>
      </c>
      <c r="C353" s="1">
        <v>4864442</v>
      </c>
      <c r="D353" s="1"/>
      <c r="E353" s="1" t="s">
        <v>159</v>
      </c>
      <c r="F353" s="124" t="s">
        <v>167</v>
      </c>
      <c r="G353" s="15"/>
      <c r="H353" s="19" t="s">
        <v>145</v>
      </c>
      <c r="I353" s="19"/>
      <c r="J353" s="125" t="s">
        <v>309</v>
      </c>
      <c r="K353" s="19" t="s">
        <v>366</v>
      </c>
      <c r="L353" s="19"/>
      <c r="M353" s="19"/>
      <c r="N353" s="19"/>
      <c r="O353" s="19"/>
      <c r="P353" s="19">
        <v>20</v>
      </c>
      <c r="Q353" s="131"/>
      <c r="R353" s="19">
        <v>20</v>
      </c>
      <c r="S353" s="19" t="s">
        <v>264</v>
      </c>
      <c r="T353" s="15"/>
      <c r="U353" s="15"/>
      <c r="V353" s="15"/>
      <c r="Z353" s="15"/>
      <c r="AA353" s="79"/>
      <c r="AB353" s="79"/>
      <c r="AC353" s="80"/>
      <c r="AD353" s="80"/>
      <c r="AE353" s="81"/>
      <c r="AF353" s="15"/>
      <c r="AG353" s="79"/>
      <c r="AH353" s="76"/>
      <c r="AI353" s="76"/>
      <c r="AJ353" s="76"/>
      <c r="AK353" s="76"/>
    </row>
    <row r="354" spans="1:37" ht="14.25" hidden="1" customHeight="1" outlineLevel="1">
      <c r="A354" s="130" t="s">
        <v>160</v>
      </c>
      <c r="B354" s="19" t="s">
        <v>113</v>
      </c>
      <c r="C354" s="1">
        <v>4765376</v>
      </c>
      <c r="D354" s="1"/>
      <c r="E354" s="1" t="s">
        <v>160</v>
      </c>
      <c r="F354" s="124" t="s">
        <v>250</v>
      </c>
      <c r="G354" s="15"/>
      <c r="H354" s="19">
        <v>44</v>
      </c>
      <c r="I354" s="19">
        <v>0</v>
      </c>
      <c r="J354" s="125" t="s">
        <v>310</v>
      </c>
      <c r="K354" s="19" t="s">
        <v>366</v>
      </c>
      <c r="L354" s="19"/>
      <c r="M354" s="19"/>
      <c r="N354" s="19"/>
      <c r="O354" s="19"/>
      <c r="P354" s="19">
        <v>1</v>
      </c>
      <c r="Q354" s="131"/>
      <c r="R354" s="19">
        <v>1</v>
      </c>
      <c r="S354" s="19" t="s">
        <v>262</v>
      </c>
      <c r="T354" s="15"/>
      <c r="U354" s="15"/>
      <c r="V354" s="15"/>
      <c r="Z354" s="15"/>
      <c r="AA354" s="79"/>
      <c r="AB354" s="79"/>
      <c r="AC354" s="80"/>
      <c r="AD354" s="80"/>
      <c r="AE354" s="81"/>
      <c r="AF354" s="15"/>
      <c r="AG354" s="79"/>
      <c r="AH354" s="76"/>
      <c r="AI354" s="76"/>
      <c r="AJ354" s="76"/>
      <c r="AK354" s="76"/>
    </row>
    <row r="355" spans="1:37" ht="14.25" hidden="1" customHeight="1" outlineLevel="1">
      <c r="A355" s="130" t="s">
        <v>72</v>
      </c>
      <c r="B355" s="19" t="s">
        <v>113</v>
      </c>
      <c r="C355" s="1">
        <v>5536704</v>
      </c>
      <c r="D355" s="1"/>
      <c r="E355" s="1" t="s">
        <v>72</v>
      </c>
      <c r="F355" s="124" t="s">
        <v>240</v>
      </c>
      <c r="G355" s="15"/>
      <c r="H355" s="19" t="s">
        <v>111</v>
      </c>
      <c r="I355" s="19">
        <v>0</v>
      </c>
      <c r="J355" s="125" t="s">
        <v>311</v>
      </c>
      <c r="K355" s="19" t="s">
        <v>366</v>
      </c>
      <c r="L355" s="19"/>
      <c r="M355" s="19"/>
      <c r="N355" s="19"/>
      <c r="O355" s="19"/>
      <c r="P355" s="19">
        <v>5</v>
      </c>
      <c r="Q355" s="131"/>
      <c r="R355" s="19">
        <v>5</v>
      </c>
      <c r="S355" s="76" t="s">
        <v>264</v>
      </c>
      <c r="T355" s="15"/>
      <c r="U355" s="15"/>
      <c r="V355" s="15"/>
      <c r="Z355" s="15"/>
      <c r="AA355" s="79"/>
      <c r="AB355" s="79"/>
      <c r="AC355" s="80"/>
      <c r="AD355" s="80"/>
      <c r="AE355" s="81"/>
      <c r="AF355" s="15"/>
      <c r="AG355" s="79"/>
      <c r="AH355" s="76"/>
      <c r="AI355" s="76"/>
      <c r="AJ355" s="76"/>
      <c r="AK355" s="76"/>
    </row>
    <row r="356" spans="1:37" ht="14.25" hidden="1" customHeight="1" outlineLevel="1">
      <c r="A356" s="130" t="s">
        <v>66</v>
      </c>
      <c r="B356" s="19" t="s">
        <v>113</v>
      </c>
      <c r="C356" s="1">
        <v>4582380</v>
      </c>
      <c r="D356" s="1"/>
      <c r="E356" s="1" t="s">
        <v>66</v>
      </c>
      <c r="F356" s="124" t="s">
        <v>240</v>
      </c>
      <c r="G356" s="15"/>
      <c r="H356" s="19" t="s">
        <v>111</v>
      </c>
      <c r="I356" s="19">
        <v>0</v>
      </c>
      <c r="J356" s="125" t="s">
        <v>161</v>
      </c>
      <c r="K356" s="19" t="s">
        <v>366</v>
      </c>
      <c r="L356" s="19"/>
      <c r="M356" s="19"/>
      <c r="N356" s="19"/>
      <c r="O356" s="19"/>
      <c r="P356" s="19">
        <v>5</v>
      </c>
      <c r="Q356" s="131"/>
      <c r="R356" s="19">
        <v>5</v>
      </c>
      <c r="S356" s="76" t="s">
        <v>264</v>
      </c>
      <c r="T356" s="15"/>
      <c r="U356" s="15"/>
      <c r="V356" s="15"/>
      <c r="Z356" s="15"/>
      <c r="AA356" s="79"/>
      <c r="AB356" s="79"/>
      <c r="AC356" s="80"/>
      <c r="AD356" s="80"/>
      <c r="AE356" s="81"/>
      <c r="AF356" s="15"/>
      <c r="AG356" s="79"/>
      <c r="AH356" s="76"/>
      <c r="AI356" s="76"/>
      <c r="AJ356" s="76"/>
      <c r="AK356" s="76"/>
    </row>
    <row r="357" spans="1:37" ht="14.25" hidden="1" customHeight="1" outlineLevel="1">
      <c r="A357" s="130" t="s">
        <v>58</v>
      </c>
      <c r="B357" s="19" t="s">
        <v>113</v>
      </c>
      <c r="C357" s="1">
        <v>4025415</v>
      </c>
      <c r="D357" s="1"/>
      <c r="E357" s="1" t="s">
        <v>58</v>
      </c>
      <c r="F357" s="124" t="s">
        <v>146</v>
      </c>
      <c r="G357" s="15"/>
      <c r="H357" s="19" t="s">
        <v>143</v>
      </c>
      <c r="I357" s="19">
        <v>0</v>
      </c>
      <c r="J357" s="125" t="s">
        <v>312</v>
      </c>
      <c r="K357" s="19" t="s">
        <v>366</v>
      </c>
      <c r="L357" s="19"/>
      <c r="M357" s="19"/>
      <c r="N357" s="19"/>
      <c r="O357" s="19"/>
      <c r="P357" s="19">
        <v>208</v>
      </c>
      <c r="Q357" s="131"/>
      <c r="R357" s="19">
        <v>208</v>
      </c>
      <c r="S357" s="19" t="s">
        <v>264</v>
      </c>
      <c r="T357" s="15"/>
      <c r="U357" s="15"/>
      <c r="V357" s="15"/>
      <c r="Z357" s="15"/>
      <c r="AA357" s="79"/>
      <c r="AB357" s="79"/>
      <c r="AC357" s="80"/>
      <c r="AD357" s="80"/>
      <c r="AE357" s="81"/>
      <c r="AF357" s="15"/>
      <c r="AG357" s="79"/>
      <c r="AH357" s="76"/>
      <c r="AI357" s="76"/>
      <c r="AJ357" s="76"/>
      <c r="AK357" s="76"/>
    </row>
    <row r="358" spans="1:37" ht="14.25" hidden="1" customHeight="1" outlineLevel="1">
      <c r="A358" s="130" t="s">
        <v>124</v>
      </c>
      <c r="B358" s="19" t="s">
        <v>113</v>
      </c>
      <c r="C358" s="1">
        <v>4518741</v>
      </c>
      <c r="D358" s="1"/>
      <c r="E358" s="1" t="s">
        <v>58</v>
      </c>
      <c r="F358" s="124" t="s">
        <v>240</v>
      </c>
      <c r="G358" s="15"/>
      <c r="H358" s="19" t="s">
        <v>111</v>
      </c>
      <c r="I358" s="19">
        <v>0</v>
      </c>
      <c r="J358" s="125" t="s">
        <v>312</v>
      </c>
      <c r="K358" s="19" t="s">
        <v>366</v>
      </c>
      <c r="L358" s="19"/>
      <c r="M358" s="19"/>
      <c r="N358" s="19"/>
      <c r="O358" s="19"/>
      <c r="P358" s="19">
        <v>5</v>
      </c>
      <c r="Q358" s="131"/>
      <c r="R358" s="19">
        <v>5</v>
      </c>
      <c r="S358" s="76" t="s">
        <v>264</v>
      </c>
      <c r="T358" s="15"/>
      <c r="U358" s="15"/>
      <c r="V358" s="15"/>
      <c r="Z358" s="15"/>
      <c r="AA358" s="79"/>
      <c r="AB358" s="79"/>
      <c r="AC358" s="80"/>
      <c r="AD358" s="80"/>
      <c r="AE358" s="81"/>
      <c r="AF358" s="15"/>
      <c r="AG358" s="79"/>
      <c r="AH358" s="76"/>
      <c r="AI358" s="76"/>
      <c r="AJ358" s="76"/>
      <c r="AK358" s="76"/>
    </row>
    <row r="359" spans="1:37" ht="14.25" hidden="1" customHeight="1" outlineLevel="1">
      <c r="A359" s="130" t="s">
        <v>41</v>
      </c>
      <c r="B359" s="19" t="s">
        <v>113</v>
      </c>
      <c r="C359" s="1">
        <v>4518750</v>
      </c>
      <c r="D359" s="1"/>
      <c r="E359" s="1" t="s">
        <v>41</v>
      </c>
      <c r="F359" s="124" t="s">
        <v>240</v>
      </c>
      <c r="G359" s="15"/>
      <c r="H359" s="19" t="s">
        <v>111</v>
      </c>
      <c r="I359" s="19">
        <v>0</v>
      </c>
      <c r="J359" s="125" t="s">
        <v>313</v>
      </c>
      <c r="K359" s="19" t="s">
        <v>366</v>
      </c>
      <c r="L359" s="19"/>
      <c r="M359" s="19"/>
      <c r="N359" s="19"/>
      <c r="O359" s="19"/>
      <c r="P359" s="19">
        <v>5</v>
      </c>
      <c r="Q359" s="131"/>
      <c r="R359" s="19">
        <v>5</v>
      </c>
      <c r="S359" s="76" t="s">
        <v>264</v>
      </c>
      <c r="T359" s="15"/>
      <c r="U359" s="15"/>
      <c r="V359" s="15"/>
      <c r="Z359" s="15"/>
      <c r="AA359" s="79"/>
      <c r="AB359" s="79"/>
      <c r="AC359" s="80"/>
      <c r="AD359" s="80"/>
      <c r="AE359" s="81"/>
      <c r="AF359" s="15"/>
      <c r="AG359" s="79"/>
      <c r="AH359" s="76"/>
      <c r="AI359" s="76"/>
      <c r="AJ359" s="76"/>
      <c r="AK359" s="76"/>
    </row>
    <row r="360" spans="1:37" ht="14.25" hidden="1" customHeight="1" outlineLevel="1">
      <c r="A360" s="130" t="s">
        <v>67</v>
      </c>
      <c r="B360" s="19" t="s">
        <v>113</v>
      </c>
      <c r="C360" s="1">
        <v>2725138</v>
      </c>
      <c r="D360" s="1"/>
      <c r="E360" s="1" t="s">
        <v>67</v>
      </c>
      <c r="F360" s="124" t="s">
        <v>146</v>
      </c>
      <c r="G360" s="15"/>
      <c r="H360" s="19" t="s">
        <v>143</v>
      </c>
      <c r="I360" s="19">
        <v>0</v>
      </c>
      <c r="J360" s="125" t="s">
        <v>314</v>
      </c>
      <c r="K360" s="19" t="s">
        <v>367</v>
      </c>
      <c r="L360" s="19"/>
      <c r="M360" s="19"/>
      <c r="N360" s="19"/>
      <c r="O360" s="19"/>
      <c r="P360" s="19">
        <v>208</v>
      </c>
      <c r="Q360" s="131"/>
      <c r="R360" s="19">
        <v>208</v>
      </c>
      <c r="S360" s="19" t="s">
        <v>264</v>
      </c>
      <c r="T360" s="15"/>
      <c r="U360" s="15"/>
      <c r="V360" s="15"/>
      <c r="Z360" s="15"/>
      <c r="AA360" s="79"/>
      <c r="AB360" s="79"/>
      <c r="AC360" s="80"/>
      <c r="AD360" s="80"/>
      <c r="AE360" s="81"/>
      <c r="AF360" s="15"/>
      <c r="AG360" s="79"/>
      <c r="AH360" s="76"/>
      <c r="AI360" s="76"/>
      <c r="AJ360" s="76"/>
      <c r="AK360" s="76"/>
    </row>
    <row r="361" spans="1:37" ht="14.25" hidden="1" customHeight="1" outlineLevel="1">
      <c r="A361" s="130" t="s">
        <v>124</v>
      </c>
      <c r="B361" s="19" t="s">
        <v>113</v>
      </c>
      <c r="C361" s="1">
        <v>5661063</v>
      </c>
      <c r="D361" s="1"/>
      <c r="E361" s="1" t="s">
        <v>67</v>
      </c>
      <c r="F361" s="124" t="s">
        <v>167</v>
      </c>
      <c r="G361" s="15"/>
      <c r="H361" s="19" t="s">
        <v>145</v>
      </c>
      <c r="I361" s="19">
        <v>0</v>
      </c>
      <c r="J361" s="125" t="s">
        <v>314</v>
      </c>
      <c r="K361" s="19" t="s">
        <v>367</v>
      </c>
      <c r="L361" s="19"/>
      <c r="M361" s="19"/>
      <c r="N361" s="19"/>
      <c r="O361" s="19"/>
      <c r="P361" s="19">
        <v>20</v>
      </c>
      <c r="Q361" s="131"/>
      <c r="R361" s="19">
        <v>20</v>
      </c>
      <c r="S361" s="19" t="s">
        <v>264</v>
      </c>
      <c r="T361" s="15"/>
      <c r="U361" s="15"/>
      <c r="V361" s="15"/>
      <c r="Z361" s="15"/>
      <c r="AA361" s="79"/>
      <c r="AB361" s="79"/>
      <c r="AC361" s="80"/>
      <c r="AD361" s="80"/>
      <c r="AE361" s="81"/>
      <c r="AF361" s="15"/>
      <c r="AG361" s="79"/>
      <c r="AH361" s="76"/>
      <c r="AI361" s="76"/>
      <c r="AJ361" s="76"/>
      <c r="AK361" s="76"/>
    </row>
    <row r="362" spans="1:37" ht="14.25" hidden="1" customHeight="1" outlineLevel="1">
      <c r="A362" s="130" t="s">
        <v>32</v>
      </c>
      <c r="B362" s="19" t="s">
        <v>113</v>
      </c>
      <c r="C362" s="1">
        <v>3320134</v>
      </c>
      <c r="D362" s="1"/>
      <c r="E362" s="1" t="s">
        <v>32</v>
      </c>
      <c r="F362" s="124" t="s">
        <v>146</v>
      </c>
      <c r="G362" s="15"/>
      <c r="H362" s="19" t="s">
        <v>143</v>
      </c>
      <c r="I362" s="19">
        <v>0</v>
      </c>
      <c r="J362" s="125" t="s">
        <v>315</v>
      </c>
      <c r="K362" s="19" t="s">
        <v>367</v>
      </c>
      <c r="L362" s="19"/>
      <c r="M362" s="19"/>
      <c r="N362" s="19"/>
      <c r="O362" s="19"/>
      <c r="P362" s="19">
        <v>208</v>
      </c>
      <c r="Q362" s="131"/>
      <c r="R362" s="19">
        <v>208</v>
      </c>
      <c r="S362" s="19" t="s">
        <v>264</v>
      </c>
      <c r="T362" s="15"/>
      <c r="U362" s="15"/>
      <c r="V362" s="15"/>
      <c r="Z362" s="15"/>
      <c r="AA362" s="79"/>
      <c r="AB362" s="79"/>
      <c r="AC362" s="80"/>
      <c r="AD362" s="80"/>
      <c r="AE362" s="81"/>
      <c r="AF362" s="15"/>
      <c r="AG362" s="79"/>
      <c r="AH362" s="76"/>
      <c r="AI362" s="76"/>
      <c r="AJ362" s="76"/>
      <c r="AK362" s="76"/>
    </row>
    <row r="363" spans="1:37" ht="14.25" hidden="1" customHeight="1" outlineLevel="1">
      <c r="A363" s="130" t="s">
        <v>124</v>
      </c>
      <c r="B363" s="19" t="s">
        <v>113</v>
      </c>
      <c r="C363" s="1">
        <v>3320135</v>
      </c>
      <c r="D363" s="1"/>
      <c r="E363" s="1" t="s">
        <v>32</v>
      </c>
      <c r="F363" s="124" t="s">
        <v>167</v>
      </c>
      <c r="G363" s="15"/>
      <c r="H363" s="19" t="s">
        <v>145</v>
      </c>
      <c r="I363" s="19">
        <v>0</v>
      </c>
      <c r="J363" s="125" t="s">
        <v>315</v>
      </c>
      <c r="K363" s="19" t="s">
        <v>367</v>
      </c>
      <c r="L363" s="19"/>
      <c r="M363" s="19"/>
      <c r="N363" s="19"/>
      <c r="O363" s="19"/>
      <c r="P363" s="19">
        <v>20</v>
      </c>
      <c r="Q363" s="131"/>
      <c r="R363" s="19">
        <v>20</v>
      </c>
      <c r="S363" s="19" t="s">
        <v>264</v>
      </c>
      <c r="T363" s="15"/>
      <c r="U363" s="15"/>
      <c r="V363" s="15"/>
      <c r="Z363" s="15"/>
      <c r="AA363" s="79"/>
      <c r="AB363" s="79"/>
      <c r="AC363" s="80"/>
      <c r="AD363" s="80"/>
      <c r="AE363" s="81"/>
      <c r="AF363" s="15"/>
      <c r="AG363" s="79"/>
      <c r="AH363" s="76"/>
      <c r="AI363" s="76"/>
      <c r="AJ363" s="76"/>
      <c r="AK363" s="76"/>
    </row>
    <row r="364" spans="1:37" ht="14.25" hidden="1" customHeight="1" outlineLevel="1">
      <c r="A364" s="130" t="s">
        <v>148</v>
      </c>
      <c r="B364" s="19" t="s">
        <v>113</v>
      </c>
      <c r="C364" s="1">
        <v>4657211</v>
      </c>
      <c r="D364" s="1"/>
      <c r="E364" s="1" t="s">
        <v>148</v>
      </c>
      <c r="F364" s="124" t="s">
        <v>247</v>
      </c>
      <c r="G364" s="15"/>
      <c r="H364" s="19" t="s">
        <v>141</v>
      </c>
      <c r="I364" s="19">
        <v>0</v>
      </c>
      <c r="J364" s="125" t="s">
        <v>316</v>
      </c>
      <c r="K364" s="19" t="s">
        <v>366</v>
      </c>
      <c r="L364" s="19"/>
      <c r="M364" s="19"/>
      <c r="N364" s="19"/>
      <c r="O364" s="19"/>
      <c r="P364" s="19">
        <v>1</v>
      </c>
      <c r="Q364" s="131"/>
      <c r="R364" s="19">
        <v>1</v>
      </c>
      <c r="S364" s="19" t="s">
        <v>264</v>
      </c>
      <c r="T364" s="15"/>
      <c r="U364" s="15"/>
      <c r="V364" s="15"/>
      <c r="Z364" s="15"/>
      <c r="AA364" s="79"/>
      <c r="AB364" s="79"/>
      <c r="AC364" s="80"/>
      <c r="AD364" s="80"/>
      <c r="AE364" s="81"/>
      <c r="AF364" s="78"/>
      <c r="AG364" s="82"/>
      <c r="AH364" s="76"/>
      <c r="AI364" s="76"/>
      <c r="AJ364" s="76"/>
      <c r="AK364" s="76"/>
    </row>
    <row r="365" spans="1:37" ht="14.25" hidden="1" customHeight="1" outlineLevel="1">
      <c r="A365" s="130" t="s">
        <v>149</v>
      </c>
      <c r="B365" s="19" t="s">
        <v>113</v>
      </c>
      <c r="C365" s="1">
        <v>4712217</v>
      </c>
      <c r="D365" s="1"/>
      <c r="E365" s="1" t="s">
        <v>149</v>
      </c>
      <c r="F365" s="124" t="s">
        <v>146</v>
      </c>
      <c r="G365" s="15"/>
      <c r="H365" s="19" t="s">
        <v>143</v>
      </c>
      <c r="I365" s="19">
        <v>0</v>
      </c>
      <c r="J365" s="125" t="s">
        <v>317</v>
      </c>
      <c r="K365" s="19" t="s">
        <v>366</v>
      </c>
      <c r="L365" s="19"/>
      <c r="M365" s="19"/>
      <c r="N365" s="19"/>
      <c r="O365" s="19"/>
      <c r="P365" s="19">
        <v>208</v>
      </c>
      <c r="Q365" s="131"/>
      <c r="R365" s="19">
        <v>208</v>
      </c>
      <c r="S365" s="19" t="s">
        <v>264</v>
      </c>
      <c r="T365" s="15"/>
      <c r="U365" s="15"/>
      <c r="V365" s="15"/>
      <c r="Z365" s="15"/>
      <c r="AA365" s="79"/>
      <c r="AB365" s="79"/>
      <c r="AC365" s="80"/>
      <c r="AD365" s="80"/>
      <c r="AE365" s="81"/>
      <c r="AF365" s="15"/>
      <c r="AG365" s="82"/>
      <c r="AH365" s="76"/>
      <c r="AI365" s="76"/>
      <c r="AJ365" s="76"/>
      <c r="AK365" s="76"/>
    </row>
    <row r="366" spans="1:37" ht="14.25" hidden="1" customHeight="1" outlineLevel="1">
      <c r="A366" s="130"/>
      <c r="B366" s="19" t="s">
        <v>113</v>
      </c>
      <c r="C366" s="1">
        <v>5857614</v>
      </c>
      <c r="D366" s="1"/>
      <c r="E366" s="1" t="s">
        <v>149</v>
      </c>
      <c r="F366" s="124" t="s">
        <v>167</v>
      </c>
      <c r="G366" s="15"/>
      <c r="H366" s="19" t="s">
        <v>145</v>
      </c>
      <c r="I366" s="19"/>
      <c r="J366" s="125" t="s">
        <v>317</v>
      </c>
      <c r="K366" s="19" t="s">
        <v>366</v>
      </c>
      <c r="L366" s="19"/>
      <c r="M366" s="19"/>
      <c r="N366" s="19"/>
      <c r="O366" s="19"/>
      <c r="P366" s="19">
        <v>20</v>
      </c>
      <c r="Q366" s="131"/>
      <c r="R366" s="19">
        <v>20</v>
      </c>
      <c r="S366" s="19" t="s">
        <v>264</v>
      </c>
      <c r="T366" s="15"/>
      <c r="U366" s="15"/>
      <c r="V366" s="15"/>
      <c r="Z366" s="15"/>
      <c r="AA366" s="79"/>
      <c r="AB366" s="79"/>
      <c r="AC366" s="80"/>
      <c r="AD366" s="80"/>
      <c r="AE366" s="81"/>
      <c r="AF366" s="15"/>
      <c r="AG366" s="82"/>
      <c r="AH366" s="76"/>
      <c r="AI366" s="76"/>
      <c r="AJ366" s="76"/>
      <c r="AK366" s="76"/>
    </row>
    <row r="367" spans="1:37" ht="14.25" hidden="1" customHeight="1" outlineLevel="1">
      <c r="A367" s="130" t="s">
        <v>124</v>
      </c>
      <c r="B367" s="19" t="s">
        <v>113</v>
      </c>
      <c r="C367" s="1">
        <v>4712218</v>
      </c>
      <c r="D367" s="1"/>
      <c r="E367" s="1" t="s">
        <v>149</v>
      </c>
      <c r="F367" s="124" t="s">
        <v>240</v>
      </c>
      <c r="G367" s="15"/>
      <c r="H367" s="19" t="s">
        <v>111</v>
      </c>
      <c r="I367" s="19">
        <v>0</v>
      </c>
      <c r="J367" s="125" t="s">
        <v>317</v>
      </c>
      <c r="K367" s="19" t="s">
        <v>366</v>
      </c>
      <c r="L367" s="19"/>
      <c r="M367" s="19"/>
      <c r="N367" s="19"/>
      <c r="O367" s="19"/>
      <c r="P367" s="19">
        <v>5</v>
      </c>
      <c r="Q367" s="131"/>
      <c r="R367" s="19">
        <v>5</v>
      </c>
      <c r="S367" s="76" t="s">
        <v>264</v>
      </c>
      <c r="T367" s="15"/>
      <c r="U367" s="15"/>
      <c r="V367" s="15"/>
      <c r="Z367" s="15"/>
      <c r="AA367" s="79"/>
      <c r="AB367" s="79"/>
      <c r="AC367" s="80"/>
      <c r="AD367" s="80"/>
      <c r="AE367" s="81"/>
      <c r="AF367" s="78"/>
      <c r="AG367" s="82"/>
      <c r="AH367" s="76"/>
      <c r="AI367" s="76"/>
      <c r="AJ367" s="76"/>
      <c r="AK367" s="76"/>
    </row>
    <row r="368" spans="1:37" ht="14.25" hidden="1" customHeight="1" outlineLevel="1">
      <c r="A368" s="130" t="s">
        <v>204</v>
      </c>
      <c r="B368" s="19" t="s">
        <v>113</v>
      </c>
      <c r="C368" s="1">
        <v>4657216</v>
      </c>
      <c r="D368" s="1"/>
      <c r="E368" s="1" t="s">
        <v>204</v>
      </c>
      <c r="F368" s="124" t="s">
        <v>240</v>
      </c>
      <c r="G368" s="15"/>
      <c r="H368" s="19" t="s">
        <v>111</v>
      </c>
      <c r="I368" s="19" t="s">
        <v>125</v>
      </c>
      <c r="J368" s="125" t="s">
        <v>506</v>
      </c>
      <c r="K368" s="19" t="s">
        <v>366</v>
      </c>
      <c r="L368" s="19"/>
      <c r="M368" s="19"/>
      <c r="N368" s="19"/>
      <c r="O368" s="19"/>
      <c r="P368" s="19">
        <v>5</v>
      </c>
      <c r="Q368" s="131"/>
      <c r="R368" s="19">
        <v>5</v>
      </c>
      <c r="S368" s="76" t="s">
        <v>264</v>
      </c>
      <c r="T368" s="15"/>
      <c r="U368" s="15"/>
      <c r="V368" s="15"/>
      <c r="Z368" s="15"/>
      <c r="AA368" s="79"/>
      <c r="AB368" s="79"/>
      <c r="AC368" s="80"/>
      <c r="AD368" s="80"/>
      <c r="AE368" s="81"/>
      <c r="AF368" s="15"/>
      <c r="AG368" s="79"/>
      <c r="AH368" s="76"/>
      <c r="AI368" s="76"/>
      <c r="AJ368" s="76"/>
      <c r="AK368" s="76"/>
    </row>
    <row r="369" spans="1:37" ht="14.25" hidden="1" customHeight="1" outlineLevel="1">
      <c r="A369" s="130"/>
      <c r="B369" s="19" t="s">
        <v>113</v>
      </c>
      <c r="C369" s="1">
        <v>5285621</v>
      </c>
      <c r="D369" s="1"/>
      <c r="E369" s="1" t="s">
        <v>204</v>
      </c>
      <c r="F369" s="124" t="s">
        <v>167</v>
      </c>
      <c r="G369" s="15"/>
      <c r="H369" s="19" t="s">
        <v>145</v>
      </c>
      <c r="I369" s="19"/>
      <c r="J369" s="125" t="s">
        <v>318</v>
      </c>
      <c r="K369" s="19" t="s">
        <v>366</v>
      </c>
      <c r="L369" s="19"/>
      <c r="M369" s="19"/>
      <c r="N369" s="19"/>
      <c r="O369" s="19"/>
      <c r="P369" s="19">
        <v>20</v>
      </c>
      <c r="Q369" s="131"/>
      <c r="R369" s="19">
        <v>20</v>
      </c>
      <c r="S369" s="76" t="s">
        <v>264</v>
      </c>
      <c r="T369" s="15"/>
      <c r="U369" s="15"/>
      <c r="V369" s="15"/>
      <c r="Z369" s="15"/>
      <c r="AA369" s="79"/>
      <c r="AB369" s="79"/>
      <c r="AC369" s="80"/>
      <c r="AD369" s="80"/>
      <c r="AE369" s="81"/>
      <c r="AF369" s="15"/>
      <c r="AG369" s="79"/>
      <c r="AH369" s="76"/>
      <c r="AI369" s="76"/>
      <c r="AJ369" s="76"/>
      <c r="AK369" s="76"/>
    </row>
    <row r="370" spans="1:37" ht="14.25" hidden="1" customHeight="1" outlineLevel="1">
      <c r="A370" s="130" t="s">
        <v>205</v>
      </c>
      <c r="B370" s="19" t="s">
        <v>113</v>
      </c>
      <c r="C370" s="1">
        <v>4657217</v>
      </c>
      <c r="D370" s="1"/>
      <c r="E370" s="1" t="s">
        <v>205</v>
      </c>
      <c r="F370" s="124" t="s">
        <v>240</v>
      </c>
      <c r="G370" s="15"/>
      <c r="H370" s="19" t="s">
        <v>111</v>
      </c>
      <c r="I370" s="19" t="s">
        <v>125</v>
      </c>
      <c r="J370" s="125" t="s">
        <v>507</v>
      </c>
      <c r="K370" s="19" t="s">
        <v>366</v>
      </c>
      <c r="L370" s="19"/>
      <c r="M370" s="19"/>
      <c r="N370" s="19"/>
      <c r="O370" s="19"/>
      <c r="P370" s="19">
        <v>5</v>
      </c>
      <c r="Q370" s="131"/>
      <c r="R370" s="19">
        <v>5</v>
      </c>
      <c r="S370" s="76" t="s">
        <v>264</v>
      </c>
      <c r="T370" s="15"/>
      <c r="U370" s="15"/>
      <c r="V370" s="15"/>
      <c r="Z370" s="15"/>
      <c r="AA370" s="79"/>
      <c r="AB370" s="79"/>
      <c r="AC370" s="80"/>
      <c r="AD370" s="80"/>
      <c r="AE370" s="81"/>
      <c r="AF370" s="15"/>
      <c r="AG370" s="79"/>
      <c r="AH370" s="76"/>
      <c r="AI370" s="76"/>
      <c r="AJ370" s="76"/>
      <c r="AK370" s="76"/>
    </row>
    <row r="371" spans="1:37" ht="14.25" hidden="1" customHeight="1" outlineLevel="1">
      <c r="A371" s="130"/>
      <c r="B371" s="19" t="s">
        <v>113</v>
      </c>
      <c r="C371" s="1">
        <v>5925531</v>
      </c>
      <c r="D371" s="1"/>
      <c r="E371" s="1" t="s">
        <v>205</v>
      </c>
      <c r="F371" s="124" t="s">
        <v>167</v>
      </c>
      <c r="G371" s="15"/>
      <c r="H371" s="19" t="s">
        <v>145</v>
      </c>
      <c r="I371" s="19"/>
      <c r="J371" s="125" t="s">
        <v>319</v>
      </c>
      <c r="K371" s="19" t="s">
        <v>366</v>
      </c>
      <c r="L371" s="19"/>
      <c r="M371" s="19"/>
      <c r="N371" s="19"/>
      <c r="O371" s="19"/>
      <c r="P371" s="19">
        <v>20</v>
      </c>
      <c r="Q371" s="131"/>
      <c r="R371" s="19">
        <v>20</v>
      </c>
      <c r="S371" s="76" t="s">
        <v>264</v>
      </c>
      <c r="T371" s="15"/>
      <c r="U371" s="15"/>
      <c r="V371" s="15"/>
      <c r="Z371" s="15"/>
      <c r="AA371" s="79"/>
      <c r="AB371" s="79"/>
      <c r="AC371" s="80"/>
      <c r="AD371" s="80"/>
      <c r="AE371" s="81"/>
      <c r="AF371" s="15"/>
      <c r="AG371" s="79"/>
      <c r="AH371" s="76"/>
      <c r="AI371" s="76"/>
      <c r="AJ371" s="76"/>
      <c r="AK371" s="76"/>
    </row>
    <row r="372" spans="1:37" ht="14.25" hidden="1" customHeight="1" outlineLevel="1">
      <c r="A372" s="130" t="s">
        <v>206</v>
      </c>
      <c r="B372" s="19" t="s">
        <v>113</v>
      </c>
      <c r="C372" s="1">
        <v>4657218</v>
      </c>
      <c r="D372" s="1"/>
      <c r="E372" s="1" t="s">
        <v>206</v>
      </c>
      <c r="F372" s="124" t="s">
        <v>240</v>
      </c>
      <c r="G372" s="15"/>
      <c r="H372" s="19" t="s">
        <v>111</v>
      </c>
      <c r="I372" s="19" t="s">
        <v>125</v>
      </c>
      <c r="J372" s="125" t="s">
        <v>508</v>
      </c>
      <c r="K372" s="19" t="s">
        <v>366</v>
      </c>
      <c r="L372" s="19"/>
      <c r="M372" s="19"/>
      <c r="N372" s="19"/>
      <c r="O372" s="19"/>
      <c r="P372" s="19">
        <v>5</v>
      </c>
      <c r="Q372" s="131"/>
      <c r="R372" s="19">
        <v>5</v>
      </c>
      <c r="S372" s="76" t="s">
        <v>264</v>
      </c>
      <c r="T372" s="15"/>
      <c r="U372" s="15"/>
      <c r="V372" s="15"/>
      <c r="Z372" s="15"/>
      <c r="AA372" s="79"/>
      <c r="AB372" s="79"/>
      <c r="AC372" s="80"/>
      <c r="AD372" s="80"/>
      <c r="AE372" s="81"/>
      <c r="AF372" s="15"/>
      <c r="AG372" s="79"/>
      <c r="AH372" s="76"/>
      <c r="AI372" s="76"/>
      <c r="AJ372" s="76"/>
      <c r="AK372" s="76"/>
    </row>
    <row r="373" spans="1:37" ht="14.25" hidden="1" customHeight="1" outlineLevel="1">
      <c r="A373" s="130"/>
      <c r="B373" s="19" t="s">
        <v>113</v>
      </c>
      <c r="C373" s="1">
        <v>4151809</v>
      </c>
      <c r="D373" s="1"/>
      <c r="E373" s="1" t="s">
        <v>206</v>
      </c>
      <c r="F373" s="124" t="s">
        <v>167</v>
      </c>
      <c r="G373" s="15"/>
      <c r="H373" s="19" t="s">
        <v>145</v>
      </c>
      <c r="I373" s="19"/>
      <c r="J373" s="125" t="s">
        <v>320</v>
      </c>
      <c r="K373" s="19" t="s">
        <v>366</v>
      </c>
      <c r="L373" s="19"/>
      <c r="M373" s="19"/>
      <c r="N373" s="19"/>
      <c r="O373" s="19"/>
      <c r="P373" s="19">
        <v>20</v>
      </c>
      <c r="Q373" s="131"/>
      <c r="R373" s="19">
        <v>20</v>
      </c>
      <c r="S373" s="76" t="s">
        <v>264</v>
      </c>
      <c r="T373" s="15"/>
      <c r="U373" s="15"/>
      <c r="V373" s="15"/>
      <c r="Z373" s="15"/>
      <c r="AA373" s="79"/>
      <c r="AB373" s="79"/>
      <c r="AC373" s="80"/>
      <c r="AD373" s="80"/>
      <c r="AE373" s="81"/>
      <c r="AF373" s="15"/>
      <c r="AG373" s="79"/>
      <c r="AH373" s="76"/>
      <c r="AI373" s="76"/>
      <c r="AJ373" s="76"/>
      <c r="AK373" s="76"/>
    </row>
    <row r="374" spans="1:37" ht="14.25" hidden="1" customHeight="1" outlineLevel="1">
      <c r="A374" s="130" t="s">
        <v>207</v>
      </c>
      <c r="B374" s="19" t="s">
        <v>113</v>
      </c>
      <c r="C374" s="1">
        <v>5461335</v>
      </c>
      <c r="D374" s="1"/>
      <c r="E374" s="1" t="s">
        <v>207</v>
      </c>
      <c r="F374" s="124" t="s">
        <v>240</v>
      </c>
      <c r="G374" s="15"/>
      <c r="H374" s="19" t="s">
        <v>111</v>
      </c>
      <c r="I374" s="19" t="s">
        <v>125</v>
      </c>
      <c r="J374" s="125" t="s">
        <v>509</v>
      </c>
      <c r="K374" s="19" t="s">
        <v>366</v>
      </c>
      <c r="L374" s="19"/>
      <c r="M374" s="19"/>
      <c r="N374" s="19"/>
      <c r="O374" s="19"/>
      <c r="P374" s="19">
        <v>5</v>
      </c>
      <c r="Q374" s="131"/>
      <c r="R374" s="19">
        <v>5</v>
      </c>
      <c r="S374" s="76" t="s">
        <v>264</v>
      </c>
      <c r="T374" s="15"/>
      <c r="U374" s="15"/>
      <c r="V374" s="15"/>
      <c r="Z374" s="15"/>
      <c r="AA374" s="79"/>
      <c r="AB374" s="79"/>
      <c r="AC374" s="80"/>
      <c r="AD374" s="80"/>
      <c r="AE374" s="81"/>
      <c r="AF374" s="15"/>
      <c r="AG374" s="79"/>
      <c r="AH374" s="76"/>
      <c r="AI374" s="76"/>
      <c r="AJ374" s="76"/>
      <c r="AK374" s="76"/>
    </row>
    <row r="375" spans="1:37" ht="14.25" hidden="1" customHeight="1" outlineLevel="1">
      <c r="A375" s="130"/>
      <c r="B375" s="19" t="s">
        <v>113</v>
      </c>
      <c r="C375" s="1">
        <v>5925542</v>
      </c>
      <c r="D375" s="1"/>
      <c r="E375" s="1" t="s">
        <v>207</v>
      </c>
      <c r="F375" s="124" t="s">
        <v>167</v>
      </c>
      <c r="G375" s="15"/>
      <c r="H375" s="19" t="s">
        <v>145</v>
      </c>
      <c r="I375" s="19"/>
      <c r="J375" s="125" t="s">
        <v>321</v>
      </c>
      <c r="K375" s="19" t="s">
        <v>366</v>
      </c>
      <c r="L375" s="19"/>
      <c r="M375" s="19"/>
      <c r="N375" s="19"/>
      <c r="O375" s="19"/>
      <c r="P375" s="19">
        <v>20</v>
      </c>
      <c r="Q375" s="131"/>
      <c r="R375" s="19">
        <v>20</v>
      </c>
      <c r="S375" s="76" t="s">
        <v>264</v>
      </c>
      <c r="T375" s="15"/>
      <c r="U375" s="15"/>
      <c r="V375" s="15"/>
      <c r="Z375" s="15"/>
      <c r="AA375" s="79"/>
      <c r="AB375" s="79"/>
      <c r="AC375" s="80"/>
      <c r="AD375" s="80"/>
      <c r="AE375" s="81"/>
      <c r="AF375" s="15"/>
      <c r="AG375" s="79"/>
      <c r="AH375" s="76"/>
      <c r="AI375" s="76"/>
      <c r="AJ375" s="76"/>
      <c r="AK375" s="76"/>
    </row>
    <row r="376" spans="1:37" ht="14.25" hidden="1" customHeight="1" outlineLevel="1">
      <c r="A376" s="130" t="s">
        <v>208</v>
      </c>
      <c r="B376" s="19" t="s">
        <v>113</v>
      </c>
      <c r="C376" s="1">
        <v>4778062</v>
      </c>
      <c r="D376" s="1"/>
      <c r="E376" s="1" t="s">
        <v>208</v>
      </c>
      <c r="F376" s="124" t="s">
        <v>247</v>
      </c>
      <c r="G376" s="15"/>
      <c r="H376" s="19" t="s">
        <v>141</v>
      </c>
      <c r="I376" s="19">
        <v>0</v>
      </c>
      <c r="J376" s="125" t="s">
        <v>322</v>
      </c>
      <c r="K376" s="19" t="s">
        <v>366</v>
      </c>
      <c r="L376" s="19"/>
      <c r="M376" s="19"/>
      <c r="N376" s="19"/>
      <c r="O376" s="19"/>
      <c r="P376" s="19">
        <v>1</v>
      </c>
      <c r="Q376" s="131"/>
      <c r="R376" s="19">
        <v>1</v>
      </c>
      <c r="S376" s="19" t="s">
        <v>264</v>
      </c>
      <c r="T376" s="15"/>
      <c r="U376" s="15"/>
      <c r="V376" s="15"/>
      <c r="Z376" s="15"/>
      <c r="AA376" s="79"/>
      <c r="AB376" s="79"/>
      <c r="AC376" s="80"/>
      <c r="AD376" s="80"/>
      <c r="AE376" s="81"/>
      <c r="AF376" s="15"/>
      <c r="AG376" s="79"/>
      <c r="AH376" s="76"/>
      <c r="AI376" s="76"/>
      <c r="AJ376" s="76"/>
      <c r="AK376" s="76"/>
    </row>
    <row r="377" spans="1:37" ht="14.25" hidden="1" customHeight="1" outlineLevel="1">
      <c r="A377" s="130" t="s">
        <v>209</v>
      </c>
      <c r="B377" s="19" t="s">
        <v>113</v>
      </c>
      <c r="C377" s="1">
        <v>5461466</v>
      </c>
      <c r="D377" s="1"/>
      <c r="E377" s="1" t="s">
        <v>209</v>
      </c>
      <c r="F377" s="124" t="s">
        <v>240</v>
      </c>
      <c r="G377" s="15"/>
      <c r="H377" s="19" t="s">
        <v>111</v>
      </c>
      <c r="I377" s="19">
        <v>0</v>
      </c>
      <c r="J377" s="125" t="s">
        <v>323</v>
      </c>
      <c r="K377" s="19" t="s">
        <v>366</v>
      </c>
      <c r="L377" s="19"/>
      <c r="M377" s="19"/>
      <c r="N377" s="19"/>
      <c r="O377" s="19"/>
      <c r="P377" s="19">
        <v>5</v>
      </c>
      <c r="Q377" s="131"/>
      <c r="R377" s="19">
        <v>5</v>
      </c>
      <c r="S377" s="76" t="s">
        <v>264</v>
      </c>
      <c r="T377" s="15"/>
      <c r="U377" s="15"/>
      <c r="V377" s="15"/>
      <c r="Z377" s="15"/>
      <c r="AA377" s="79"/>
      <c r="AB377" s="79"/>
      <c r="AC377" s="80"/>
      <c r="AD377" s="80"/>
      <c r="AE377" s="81"/>
      <c r="AF377" s="15"/>
      <c r="AG377" s="79"/>
      <c r="AH377" s="76"/>
      <c r="AI377" s="76"/>
      <c r="AJ377" s="76"/>
      <c r="AK377" s="76"/>
    </row>
    <row r="378" spans="1:37" ht="14.25" hidden="1" customHeight="1" outlineLevel="1">
      <c r="A378" s="130" t="s">
        <v>210</v>
      </c>
      <c r="B378" s="19" t="s">
        <v>113</v>
      </c>
      <c r="C378" s="1">
        <v>2782216</v>
      </c>
      <c r="D378" s="1"/>
      <c r="E378" s="1" t="s">
        <v>210</v>
      </c>
      <c r="F378" s="124" t="s">
        <v>248</v>
      </c>
      <c r="G378" s="15"/>
      <c r="H378" s="19" t="s">
        <v>144</v>
      </c>
      <c r="I378" s="19" t="s">
        <v>125</v>
      </c>
      <c r="J378" s="125" t="s">
        <v>303</v>
      </c>
      <c r="K378" s="19" t="s">
        <v>367</v>
      </c>
      <c r="L378" s="19"/>
      <c r="M378" s="19"/>
      <c r="N378" s="19"/>
      <c r="O378" s="19"/>
      <c r="P378" s="19">
        <v>220</v>
      </c>
      <c r="Q378" s="131"/>
      <c r="R378" s="19">
        <v>220</v>
      </c>
      <c r="S378" s="19" t="s">
        <v>264</v>
      </c>
      <c r="T378" s="15"/>
      <c r="U378" s="15"/>
      <c r="V378" s="15"/>
      <c r="Z378" s="15"/>
      <c r="AA378" s="79"/>
      <c r="AB378" s="79"/>
      <c r="AC378" s="80"/>
      <c r="AD378" s="80"/>
      <c r="AE378" s="81"/>
      <c r="AF378" s="15"/>
      <c r="AG378" s="79"/>
      <c r="AH378" s="76"/>
      <c r="AI378" s="76"/>
      <c r="AJ378" s="76"/>
      <c r="AK378" s="76"/>
    </row>
    <row r="379" spans="1:37" ht="14.25" hidden="1" customHeight="1" outlineLevel="1">
      <c r="A379" s="130" t="s">
        <v>211</v>
      </c>
      <c r="B379" s="19" t="s">
        <v>113</v>
      </c>
      <c r="C379" s="1">
        <v>5763859</v>
      </c>
      <c r="D379" s="1"/>
      <c r="E379" s="1" t="s">
        <v>211</v>
      </c>
      <c r="F379" s="124" t="s">
        <v>240</v>
      </c>
      <c r="G379" s="15"/>
      <c r="H379" s="19" t="s">
        <v>111</v>
      </c>
      <c r="I379" s="19">
        <v>0</v>
      </c>
      <c r="J379" s="125" t="s">
        <v>324</v>
      </c>
      <c r="K379" s="19" t="s">
        <v>367</v>
      </c>
      <c r="L379" s="19"/>
      <c r="M379" s="19"/>
      <c r="N379" s="19"/>
      <c r="O379" s="19">
        <v>0</v>
      </c>
      <c r="P379" s="19">
        <v>5</v>
      </c>
      <c r="Q379" s="131"/>
      <c r="R379" s="19">
        <v>5</v>
      </c>
      <c r="S379" s="19" t="s">
        <v>264</v>
      </c>
      <c r="T379" s="15"/>
      <c r="U379" s="15"/>
      <c r="V379" s="15"/>
      <c r="Z379" s="15"/>
      <c r="AA379" s="79"/>
      <c r="AB379" s="79"/>
      <c r="AC379" s="80"/>
      <c r="AD379" s="80"/>
      <c r="AE379" s="81"/>
      <c r="AF379" s="15"/>
      <c r="AG379" s="79"/>
      <c r="AH379" s="76"/>
      <c r="AI379" s="76"/>
      <c r="AJ379" s="76"/>
      <c r="AK379" s="76"/>
    </row>
    <row r="380" spans="1:37" ht="14.25" hidden="1" customHeight="1" outlineLevel="1">
      <c r="A380" s="130" t="s">
        <v>239</v>
      </c>
      <c r="B380" s="19" t="s">
        <v>113</v>
      </c>
      <c r="C380" s="1">
        <v>5198775</v>
      </c>
      <c r="D380" s="1"/>
      <c r="E380" s="1" t="s">
        <v>239</v>
      </c>
      <c r="F380" s="124" t="s">
        <v>240</v>
      </c>
      <c r="G380" s="15"/>
      <c r="H380" s="19" t="s">
        <v>111</v>
      </c>
      <c r="I380" s="19">
        <v>0</v>
      </c>
      <c r="J380" s="125" t="s">
        <v>212</v>
      </c>
      <c r="K380" s="19" t="s">
        <v>367</v>
      </c>
      <c r="L380" s="19"/>
      <c r="M380" s="19"/>
      <c r="N380" s="19"/>
      <c r="O380" s="19">
        <v>0</v>
      </c>
      <c r="P380" s="19">
        <v>5</v>
      </c>
      <c r="Q380" s="131"/>
      <c r="R380" s="19">
        <v>5</v>
      </c>
      <c r="S380" s="76" t="s">
        <v>264</v>
      </c>
      <c r="T380" s="15"/>
      <c r="U380" s="15"/>
      <c r="V380" s="15"/>
      <c r="Z380" s="15"/>
      <c r="AA380" s="79"/>
      <c r="AB380" s="79"/>
      <c r="AC380" s="80"/>
      <c r="AD380" s="80"/>
      <c r="AE380" s="81"/>
      <c r="AF380" s="15"/>
      <c r="AG380" s="79"/>
      <c r="AH380" s="76"/>
      <c r="AI380" s="76"/>
      <c r="AJ380" s="76"/>
      <c r="AK380" s="76"/>
    </row>
    <row r="381" spans="1:37" ht="14.25" hidden="1" customHeight="1" outlineLevel="1">
      <c r="A381" s="130" t="s">
        <v>460</v>
      </c>
      <c r="B381" s="19" t="s">
        <v>113</v>
      </c>
      <c r="C381" s="1">
        <v>5902210</v>
      </c>
      <c r="D381" s="1"/>
      <c r="E381" s="1" t="s">
        <v>460</v>
      </c>
      <c r="F381" s="124" t="s">
        <v>167</v>
      </c>
      <c r="G381" s="15"/>
      <c r="H381" s="19" t="s">
        <v>145</v>
      </c>
      <c r="I381" s="19"/>
      <c r="J381" s="125" t="s">
        <v>461</v>
      </c>
      <c r="K381" s="19" t="s">
        <v>367</v>
      </c>
      <c r="L381" s="19"/>
      <c r="M381" s="19"/>
      <c r="N381" s="19"/>
      <c r="O381" s="19"/>
      <c r="P381" s="19">
        <v>20</v>
      </c>
      <c r="Q381" s="131"/>
      <c r="R381" s="19">
        <v>20</v>
      </c>
      <c r="S381" s="76" t="s">
        <v>264</v>
      </c>
      <c r="T381" s="15"/>
      <c r="U381" s="15"/>
      <c r="V381" s="15"/>
      <c r="Z381" s="15"/>
      <c r="AA381" s="79"/>
      <c r="AB381" s="79"/>
      <c r="AC381" s="80"/>
      <c r="AD381" s="80"/>
      <c r="AE381" s="81"/>
      <c r="AF381" s="15"/>
      <c r="AG381" s="79"/>
      <c r="AH381" s="76"/>
      <c r="AI381" s="76"/>
      <c r="AJ381" s="76"/>
      <c r="AK381" s="76"/>
    </row>
    <row r="382" spans="1:37" ht="14.25" hidden="1" customHeight="1" outlineLevel="1">
      <c r="A382" s="130" t="s">
        <v>165</v>
      </c>
      <c r="B382" s="19" t="s">
        <v>113</v>
      </c>
      <c r="C382" s="1">
        <v>5651359</v>
      </c>
      <c r="D382" s="1"/>
      <c r="E382" s="1" t="s">
        <v>165</v>
      </c>
      <c r="F382" s="124" t="s">
        <v>167</v>
      </c>
      <c r="G382" s="15"/>
      <c r="H382" s="19" t="s">
        <v>145</v>
      </c>
      <c r="I382" s="19">
        <v>0</v>
      </c>
      <c r="J382" s="123" t="s">
        <v>389</v>
      </c>
      <c r="K382" s="19" t="s">
        <v>367</v>
      </c>
      <c r="L382" s="19"/>
      <c r="M382" s="19"/>
      <c r="N382" s="19"/>
      <c r="O382" s="19">
        <v>0</v>
      </c>
      <c r="P382" s="19">
        <v>20</v>
      </c>
      <c r="Q382" s="131"/>
      <c r="R382" s="19">
        <v>20</v>
      </c>
      <c r="S382" s="19" t="s">
        <v>264</v>
      </c>
      <c r="T382" s="15"/>
      <c r="U382" s="15"/>
      <c r="V382" s="15"/>
      <c r="Z382" s="15"/>
      <c r="AA382" s="79"/>
      <c r="AB382" s="79"/>
      <c r="AC382" s="80"/>
      <c r="AD382" s="80"/>
      <c r="AE382" s="81"/>
      <c r="AF382" s="15"/>
      <c r="AG382" s="79"/>
      <c r="AH382" s="76"/>
      <c r="AI382" s="76"/>
      <c r="AJ382" s="76"/>
      <c r="AK382" s="76"/>
    </row>
    <row r="383" spans="1:37" ht="14.25" hidden="1" customHeight="1" outlineLevel="1">
      <c r="A383" s="130" t="s">
        <v>78</v>
      </c>
      <c r="B383" s="19" t="s">
        <v>113</v>
      </c>
      <c r="C383" s="1">
        <v>2093970</v>
      </c>
      <c r="D383" s="1"/>
      <c r="E383" s="1" t="s">
        <v>78</v>
      </c>
      <c r="F383" s="124" t="s">
        <v>164</v>
      </c>
      <c r="G383" s="15"/>
      <c r="H383" s="19" t="s">
        <v>163</v>
      </c>
      <c r="I383" s="19">
        <v>0</v>
      </c>
      <c r="J383" s="125" t="s">
        <v>325</v>
      </c>
      <c r="K383" s="19" t="s">
        <v>367</v>
      </c>
      <c r="L383" s="19"/>
      <c r="M383" s="19"/>
      <c r="N383" s="19"/>
      <c r="O383" s="19"/>
      <c r="P383" s="19">
        <v>209</v>
      </c>
      <c r="Q383" s="131"/>
      <c r="R383" s="19">
        <v>209</v>
      </c>
      <c r="S383" s="19" t="s">
        <v>264</v>
      </c>
      <c r="T383" s="15"/>
      <c r="U383" s="15"/>
      <c r="V383" s="15"/>
      <c r="Z383" s="15"/>
      <c r="AA383" s="79"/>
      <c r="AB383" s="79"/>
      <c r="AC383" s="80"/>
      <c r="AD383" s="80"/>
      <c r="AE383" s="81"/>
      <c r="AF383" s="15"/>
      <c r="AG383" s="79"/>
      <c r="AH383" s="76"/>
      <c r="AI383" s="76"/>
      <c r="AJ383" s="76"/>
      <c r="AK383" s="76"/>
    </row>
    <row r="384" spans="1:37" ht="14.25" hidden="1" customHeight="1" outlineLevel="1">
      <c r="A384" s="130" t="s">
        <v>443</v>
      </c>
      <c r="B384" s="19" t="s">
        <v>113</v>
      </c>
      <c r="C384" s="1"/>
      <c r="D384" s="1"/>
      <c r="E384" s="1" t="s">
        <v>443</v>
      </c>
      <c r="F384" s="124"/>
      <c r="G384" s="15"/>
      <c r="H384" s="19"/>
      <c r="I384" s="19"/>
      <c r="J384" s="142" t="s">
        <v>444</v>
      </c>
      <c r="K384" s="19" t="s">
        <v>367</v>
      </c>
      <c r="L384" s="19"/>
      <c r="M384" s="19"/>
      <c r="N384" s="19"/>
      <c r="O384" s="19"/>
      <c r="P384" s="19">
        <v>15</v>
      </c>
      <c r="Q384" s="131"/>
      <c r="R384" s="19">
        <v>15</v>
      </c>
      <c r="S384" s="19" t="s">
        <v>263</v>
      </c>
      <c r="T384" s="15"/>
      <c r="U384" s="15"/>
      <c r="V384" s="80"/>
      <c r="Z384" s="15"/>
      <c r="AA384" s="79"/>
      <c r="AB384" s="79"/>
      <c r="AC384" s="80"/>
      <c r="AD384" s="80"/>
      <c r="AE384" s="81"/>
      <c r="AF384" s="15"/>
      <c r="AG384" s="79"/>
      <c r="AH384" s="76"/>
      <c r="AI384" s="76"/>
      <c r="AJ384" s="76"/>
      <c r="AK384" s="76"/>
    </row>
    <row r="385" spans="1:37" ht="14.25" hidden="1" customHeight="1" outlineLevel="1">
      <c r="A385" s="130" t="s">
        <v>384</v>
      </c>
      <c r="B385" s="19" t="s">
        <v>113</v>
      </c>
      <c r="C385" s="1">
        <v>5827268</v>
      </c>
      <c r="D385" s="1"/>
      <c r="E385" s="1" t="s">
        <v>384</v>
      </c>
      <c r="F385" s="124" t="s">
        <v>240</v>
      </c>
      <c r="G385" s="15"/>
      <c r="H385" s="19" t="s">
        <v>111</v>
      </c>
      <c r="I385" s="19"/>
      <c r="J385" s="125" t="s">
        <v>386</v>
      </c>
      <c r="K385" s="19" t="s">
        <v>366</v>
      </c>
      <c r="L385" s="19"/>
      <c r="M385" s="19"/>
      <c r="N385" s="19"/>
      <c r="O385" s="19"/>
      <c r="P385" s="19">
        <v>5</v>
      </c>
      <c r="Q385" s="131"/>
      <c r="R385" s="19">
        <v>5</v>
      </c>
      <c r="S385" s="19" t="s">
        <v>264</v>
      </c>
      <c r="T385" s="15"/>
      <c r="U385" s="15"/>
      <c r="V385" s="15"/>
      <c r="Z385" s="15"/>
      <c r="AA385" s="79"/>
      <c r="AB385" s="79"/>
      <c r="AC385" s="80"/>
      <c r="AD385" s="80"/>
      <c r="AE385" s="81"/>
      <c r="AF385" s="15"/>
      <c r="AG385" s="79"/>
      <c r="AH385" s="76"/>
      <c r="AI385" s="76"/>
      <c r="AJ385" s="76"/>
      <c r="AK385" s="76"/>
    </row>
    <row r="386" spans="1:37" ht="14.25" hidden="1" customHeight="1" outlineLevel="1">
      <c r="A386" s="130" t="s">
        <v>166</v>
      </c>
      <c r="B386" s="19" t="s">
        <v>113</v>
      </c>
      <c r="C386" s="1">
        <v>5715317</v>
      </c>
      <c r="D386" s="1"/>
      <c r="E386" s="1" t="s">
        <v>166</v>
      </c>
      <c r="F386" s="124" t="s">
        <v>167</v>
      </c>
      <c r="G386" s="15"/>
      <c r="H386" s="19" t="s">
        <v>145</v>
      </c>
      <c r="I386" s="19">
        <v>0</v>
      </c>
      <c r="J386" s="123" t="s">
        <v>390</v>
      </c>
      <c r="K386" s="19" t="s">
        <v>366</v>
      </c>
      <c r="L386" s="19"/>
      <c r="M386" s="19"/>
      <c r="N386" s="19"/>
      <c r="O386" s="19"/>
      <c r="P386" s="19">
        <v>20</v>
      </c>
      <c r="Q386" s="131"/>
      <c r="R386" s="19">
        <v>20</v>
      </c>
      <c r="S386" s="19" t="s">
        <v>264</v>
      </c>
      <c r="T386" s="15"/>
      <c r="U386" s="15"/>
      <c r="V386" s="15"/>
      <c r="Z386" s="15"/>
      <c r="AA386" s="79"/>
      <c r="AB386" s="79"/>
      <c r="AC386" s="80"/>
      <c r="AD386" s="80"/>
      <c r="AE386" s="81"/>
      <c r="AF386" s="15"/>
      <c r="AG386" s="79"/>
      <c r="AH386" s="76"/>
      <c r="AI386" s="76"/>
      <c r="AJ386" s="76"/>
      <c r="AK386" s="76"/>
    </row>
    <row r="387" spans="1:37" ht="14.25" hidden="1" customHeight="1" outlineLevel="1">
      <c r="A387" s="130" t="s">
        <v>475</v>
      </c>
      <c r="B387" s="19" t="s">
        <v>113</v>
      </c>
      <c r="C387" s="143">
        <v>5906308</v>
      </c>
      <c r="D387" s="1"/>
      <c r="E387" s="1" t="s">
        <v>475</v>
      </c>
      <c r="F387" s="124" t="s">
        <v>251</v>
      </c>
      <c r="G387" s="15"/>
      <c r="H387" s="19" t="s">
        <v>157</v>
      </c>
      <c r="I387" s="19"/>
      <c r="J387" s="123" t="s">
        <v>476</v>
      </c>
      <c r="K387" s="19" t="s">
        <v>367</v>
      </c>
      <c r="L387" s="19"/>
      <c r="M387" s="19"/>
      <c r="N387" s="19"/>
      <c r="O387" s="19"/>
      <c r="P387" s="19">
        <v>15</v>
      </c>
      <c r="Q387" s="131"/>
      <c r="R387" s="19">
        <v>15</v>
      </c>
      <c r="S387" s="19" t="s">
        <v>263</v>
      </c>
      <c r="T387" s="15"/>
      <c r="U387" s="15"/>
      <c r="V387" s="15"/>
      <c r="Z387" s="15"/>
      <c r="AA387" s="79"/>
      <c r="AB387" s="79"/>
      <c r="AC387" s="80"/>
      <c r="AD387" s="80"/>
      <c r="AE387" s="81"/>
      <c r="AF387" s="15"/>
      <c r="AG387" s="79"/>
      <c r="AH387" s="76"/>
      <c r="AI387" s="76"/>
      <c r="AJ387" s="76"/>
      <c r="AK387" s="76"/>
    </row>
    <row r="388" spans="1:37" ht="14.25" hidden="1" customHeight="1" outlineLevel="1">
      <c r="A388" s="130" t="s">
        <v>79</v>
      </c>
      <c r="B388" s="19" t="s">
        <v>113</v>
      </c>
      <c r="C388" s="1">
        <v>9354127</v>
      </c>
      <c r="D388" s="1"/>
      <c r="E388" s="1" t="s">
        <v>79</v>
      </c>
      <c r="F388" s="124" t="s">
        <v>251</v>
      </c>
      <c r="G388" s="15"/>
      <c r="H388" s="19" t="s">
        <v>157</v>
      </c>
      <c r="I388" s="19">
        <v>0</v>
      </c>
      <c r="J388" s="123" t="s">
        <v>391</v>
      </c>
      <c r="K388" s="19" t="s">
        <v>367</v>
      </c>
      <c r="L388" s="19"/>
      <c r="M388" s="19"/>
      <c r="N388" s="19"/>
      <c r="O388" s="19"/>
      <c r="P388" s="19">
        <v>15</v>
      </c>
      <c r="Q388" s="131"/>
      <c r="R388" s="19">
        <v>15</v>
      </c>
      <c r="S388" s="19" t="s">
        <v>263</v>
      </c>
      <c r="T388" s="15"/>
      <c r="U388" s="15"/>
      <c r="V388" s="15"/>
      <c r="Z388" s="15"/>
      <c r="AA388" s="79"/>
      <c r="AB388" s="79"/>
      <c r="AC388" s="80"/>
      <c r="AD388" s="80"/>
      <c r="AE388" s="81"/>
      <c r="AF388" s="15"/>
      <c r="AG388" s="79"/>
      <c r="AH388" s="76"/>
      <c r="AI388" s="76"/>
      <c r="AJ388" s="76"/>
      <c r="AK388" s="76"/>
    </row>
    <row r="389" spans="1:37" ht="14.25" hidden="1" customHeight="1" outlineLevel="1">
      <c r="A389" s="130" t="s">
        <v>385</v>
      </c>
      <c r="B389" s="19" t="s">
        <v>113</v>
      </c>
      <c r="C389" s="1">
        <v>5827201</v>
      </c>
      <c r="D389" s="1"/>
      <c r="E389" s="1" t="s">
        <v>385</v>
      </c>
      <c r="F389" s="124" t="s">
        <v>240</v>
      </c>
      <c r="G389" s="15"/>
      <c r="H389" s="19" t="s">
        <v>111</v>
      </c>
      <c r="I389" s="19"/>
      <c r="J389" s="123" t="s">
        <v>387</v>
      </c>
      <c r="K389" s="19" t="s">
        <v>366</v>
      </c>
      <c r="L389" s="19"/>
      <c r="M389" s="19"/>
      <c r="N389" s="19"/>
      <c r="O389" s="19"/>
      <c r="P389" s="19">
        <v>5</v>
      </c>
      <c r="Q389" s="131"/>
      <c r="R389" s="19">
        <v>5</v>
      </c>
      <c r="S389" s="19" t="s">
        <v>264</v>
      </c>
      <c r="T389" s="15"/>
      <c r="U389" s="15"/>
      <c r="V389" s="15"/>
      <c r="Z389" s="15"/>
      <c r="AA389" s="79"/>
      <c r="AB389" s="79"/>
      <c r="AC389" s="80"/>
      <c r="AD389" s="80"/>
      <c r="AE389" s="81"/>
      <c r="AF389" s="15"/>
      <c r="AG389" s="79"/>
      <c r="AH389" s="76"/>
      <c r="AI389" s="76"/>
      <c r="AJ389" s="76"/>
      <c r="AK389" s="76"/>
    </row>
    <row r="390" spans="1:37" ht="14.25" hidden="1" customHeight="1" outlineLevel="1">
      <c r="A390" s="130" t="s">
        <v>462</v>
      </c>
      <c r="B390" s="19" t="s">
        <v>113</v>
      </c>
      <c r="C390" s="1">
        <v>5899901</v>
      </c>
      <c r="D390" s="1"/>
      <c r="E390" s="1" t="s">
        <v>462</v>
      </c>
      <c r="F390" s="124" t="s">
        <v>167</v>
      </c>
      <c r="G390" s="15"/>
      <c r="H390" s="19" t="s">
        <v>145</v>
      </c>
      <c r="I390" s="19"/>
      <c r="J390" s="123" t="s">
        <v>463</v>
      </c>
      <c r="K390" s="19" t="s">
        <v>367</v>
      </c>
      <c r="L390" s="19"/>
      <c r="M390" s="19"/>
      <c r="N390" s="19"/>
      <c r="O390" s="19"/>
      <c r="P390" s="19">
        <v>20</v>
      </c>
      <c r="Q390" s="131"/>
      <c r="R390" s="19">
        <v>20</v>
      </c>
      <c r="S390" s="19" t="s">
        <v>264</v>
      </c>
      <c r="T390" s="15"/>
      <c r="U390" s="15"/>
      <c r="V390" s="15"/>
      <c r="Z390" s="15"/>
      <c r="AA390" s="79"/>
      <c r="AB390" s="79"/>
      <c r="AC390" s="80"/>
      <c r="AD390" s="80"/>
      <c r="AE390" s="81"/>
      <c r="AF390" s="15"/>
      <c r="AG390" s="79"/>
      <c r="AH390" s="76"/>
      <c r="AI390" s="76"/>
      <c r="AJ390" s="76"/>
      <c r="AK390" s="76"/>
    </row>
    <row r="391" spans="1:37" ht="14.25" hidden="1" customHeight="1" outlineLevel="1">
      <c r="A391" s="130" t="s">
        <v>80</v>
      </c>
      <c r="B391" s="19" t="s">
        <v>113</v>
      </c>
      <c r="C391" s="1">
        <v>5789711</v>
      </c>
      <c r="D391" s="1"/>
      <c r="E391" s="1" t="s">
        <v>80</v>
      </c>
      <c r="F391" s="124" t="s">
        <v>379</v>
      </c>
      <c r="G391" s="15"/>
      <c r="H391" s="19" t="s">
        <v>380</v>
      </c>
      <c r="I391" s="19"/>
      <c r="J391" s="123" t="s">
        <v>392</v>
      </c>
      <c r="K391" s="19" t="s">
        <v>367</v>
      </c>
      <c r="L391" s="19"/>
      <c r="M391" s="19"/>
      <c r="N391" s="19"/>
      <c r="O391" s="19"/>
      <c r="P391" s="19">
        <v>5</v>
      </c>
      <c r="Q391" s="131"/>
      <c r="R391" s="19">
        <v>2.5</v>
      </c>
      <c r="S391" s="76" t="s">
        <v>264</v>
      </c>
      <c r="T391" s="15"/>
      <c r="U391" s="15"/>
      <c r="V391" s="15"/>
      <c r="Z391" s="15"/>
      <c r="AA391" s="79"/>
      <c r="AB391" s="79"/>
      <c r="AC391" s="80"/>
      <c r="AD391" s="80"/>
      <c r="AE391" s="81"/>
      <c r="AF391" s="15"/>
      <c r="AG391" s="79"/>
      <c r="AH391" s="76"/>
      <c r="AI391" s="76"/>
      <c r="AJ391" s="76"/>
      <c r="AK391" s="76"/>
    </row>
    <row r="392" spans="1:37" ht="14.25" hidden="1" customHeight="1" outlineLevel="1" collapsed="1">
      <c r="A392" s="130" t="s">
        <v>81</v>
      </c>
      <c r="B392" s="19" t="s">
        <v>113</v>
      </c>
      <c r="C392" s="1">
        <v>5117410</v>
      </c>
      <c r="D392" s="1"/>
      <c r="E392" s="1" t="s">
        <v>81</v>
      </c>
      <c r="F392" s="124" t="s">
        <v>167</v>
      </c>
      <c r="G392" s="15"/>
      <c r="H392" s="19" t="s">
        <v>145</v>
      </c>
      <c r="I392" s="19">
        <v>0</v>
      </c>
      <c r="J392" s="125" t="s">
        <v>326</v>
      </c>
      <c r="K392" s="19" t="s">
        <v>367</v>
      </c>
      <c r="L392" s="19"/>
      <c r="M392" s="19"/>
      <c r="N392" s="19"/>
      <c r="O392" s="19"/>
      <c r="P392" s="19">
        <v>20</v>
      </c>
      <c r="Q392" s="131"/>
      <c r="R392" s="19">
        <v>20</v>
      </c>
      <c r="S392" s="19" t="s">
        <v>264</v>
      </c>
      <c r="T392" s="15"/>
      <c r="U392" s="15"/>
      <c r="V392" s="15"/>
      <c r="Z392" s="15"/>
      <c r="AA392" s="79"/>
      <c r="AB392" s="79"/>
      <c r="AC392" s="80"/>
      <c r="AD392" s="80"/>
      <c r="AE392" s="81"/>
      <c r="AF392" s="15"/>
      <c r="AG392" s="79"/>
      <c r="AH392" s="76"/>
      <c r="AI392" s="76"/>
      <c r="AJ392" s="76"/>
      <c r="AK392" s="76"/>
    </row>
    <row r="393" spans="1:37" ht="14.25" hidden="1" customHeight="1" outlineLevel="1">
      <c r="A393" s="130" t="s">
        <v>82</v>
      </c>
      <c r="B393" s="19" t="s">
        <v>113</v>
      </c>
      <c r="C393" s="1">
        <v>5326915</v>
      </c>
      <c r="D393" s="1"/>
      <c r="E393" s="1" t="s">
        <v>82</v>
      </c>
      <c r="F393" s="124" t="s">
        <v>240</v>
      </c>
      <c r="G393" s="15"/>
      <c r="H393" s="19" t="s">
        <v>111</v>
      </c>
      <c r="I393" s="19" t="s">
        <v>125</v>
      </c>
      <c r="J393" s="123" t="s">
        <v>393</v>
      </c>
      <c r="K393" s="19" t="s">
        <v>367</v>
      </c>
      <c r="L393" s="19"/>
      <c r="M393" s="19"/>
      <c r="N393" s="19"/>
      <c r="O393" s="19"/>
      <c r="P393" s="19">
        <v>5</v>
      </c>
      <c r="Q393" s="131"/>
      <c r="R393" s="19">
        <v>5</v>
      </c>
      <c r="S393" s="76" t="s">
        <v>264</v>
      </c>
      <c r="T393" s="15"/>
      <c r="U393" s="15"/>
      <c r="V393" s="15"/>
      <c r="Z393" s="15"/>
      <c r="AA393" s="79"/>
      <c r="AB393" s="79"/>
      <c r="AC393" s="80"/>
      <c r="AD393" s="80"/>
      <c r="AE393" s="81"/>
      <c r="AF393" s="15"/>
      <c r="AG393" s="79"/>
      <c r="AH393" s="76"/>
      <c r="AI393" s="76"/>
      <c r="AJ393" s="76"/>
      <c r="AK393" s="76"/>
    </row>
    <row r="394" spans="1:37" ht="14.25" hidden="1" customHeight="1" outlineLevel="1">
      <c r="A394" s="130" t="s">
        <v>83</v>
      </c>
      <c r="B394" s="19" t="s">
        <v>113</v>
      </c>
      <c r="C394" s="1">
        <v>5646842</v>
      </c>
      <c r="D394" s="1"/>
      <c r="E394" s="1" t="s">
        <v>83</v>
      </c>
      <c r="F394" s="124" t="s">
        <v>167</v>
      </c>
      <c r="G394" s="15"/>
      <c r="H394" s="19" t="s">
        <v>145</v>
      </c>
      <c r="I394" s="19">
        <v>0</v>
      </c>
      <c r="J394" s="123" t="s">
        <v>441</v>
      </c>
      <c r="K394" s="19" t="s">
        <v>367</v>
      </c>
      <c r="L394" s="19"/>
      <c r="M394" s="19"/>
      <c r="N394" s="19"/>
      <c r="O394" s="19"/>
      <c r="P394" s="19">
        <v>20</v>
      </c>
      <c r="Q394" s="131"/>
      <c r="R394" s="19">
        <v>20</v>
      </c>
      <c r="S394" s="19" t="s">
        <v>264</v>
      </c>
      <c r="T394" s="15"/>
      <c r="U394" s="15"/>
      <c r="V394" s="15"/>
      <c r="Z394" s="15"/>
      <c r="AA394" s="79"/>
      <c r="AB394" s="79"/>
      <c r="AC394" s="80"/>
      <c r="AD394" s="80"/>
      <c r="AE394" s="81"/>
      <c r="AF394" s="15"/>
      <c r="AG394" s="79"/>
      <c r="AH394" s="76"/>
      <c r="AI394" s="76"/>
      <c r="AJ394" s="76"/>
      <c r="AK394" s="76"/>
    </row>
    <row r="395" spans="1:37" ht="14.25" hidden="1" customHeight="1" outlineLevel="1">
      <c r="A395" s="130" t="s">
        <v>235</v>
      </c>
      <c r="B395" s="19" t="s">
        <v>113</v>
      </c>
      <c r="C395" s="1">
        <v>5713123</v>
      </c>
      <c r="D395" s="1"/>
      <c r="E395" s="1" t="s">
        <v>235</v>
      </c>
      <c r="F395" s="124" t="s">
        <v>167</v>
      </c>
      <c r="G395" s="15"/>
      <c r="H395" s="19" t="s">
        <v>145</v>
      </c>
      <c r="I395" s="19">
        <v>0</v>
      </c>
      <c r="J395" s="123" t="s">
        <v>394</v>
      </c>
      <c r="K395" s="19" t="s">
        <v>367</v>
      </c>
      <c r="L395" s="19"/>
      <c r="M395" s="19"/>
      <c r="N395" s="19"/>
      <c r="O395" s="19">
        <v>0</v>
      </c>
      <c r="P395" s="19">
        <v>20</v>
      </c>
      <c r="Q395" s="131"/>
      <c r="R395" s="19">
        <v>20</v>
      </c>
      <c r="S395" s="19" t="s">
        <v>264</v>
      </c>
      <c r="T395" s="15"/>
      <c r="U395" s="15"/>
      <c r="V395" s="15"/>
      <c r="Z395" s="15"/>
      <c r="AA395" s="79"/>
      <c r="AB395" s="79"/>
      <c r="AC395" s="80"/>
      <c r="AD395" s="80"/>
      <c r="AE395" s="81"/>
      <c r="AF395" s="15"/>
      <c r="AG395" s="79"/>
      <c r="AH395" s="76"/>
      <c r="AI395" s="76"/>
      <c r="AJ395" s="76"/>
      <c r="AK395" s="76"/>
    </row>
    <row r="396" spans="1:37" ht="14.25" hidden="1" customHeight="1" outlineLevel="1">
      <c r="A396" s="130" t="s">
        <v>501</v>
      </c>
      <c r="B396" s="19" t="s">
        <v>113</v>
      </c>
      <c r="C396" s="1">
        <v>5897376</v>
      </c>
      <c r="D396" s="1"/>
      <c r="E396" s="1" t="s">
        <v>501</v>
      </c>
      <c r="F396" s="124" t="s">
        <v>247</v>
      </c>
      <c r="G396" s="15"/>
      <c r="H396" s="19" t="s">
        <v>141</v>
      </c>
      <c r="I396" s="19"/>
      <c r="J396" s="123" t="s">
        <v>502</v>
      </c>
      <c r="K396" s="19" t="s">
        <v>367</v>
      </c>
      <c r="L396" s="19"/>
      <c r="M396" s="19"/>
      <c r="N396" s="19"/>
      <c r="O396" s="19"/>
      <c r="P396" s="19">
        <v>1</v>
      </c>
      <c r="Q396" s="131"/>
      <c r="R396" s="19">
        <v>1</v>
      </c>
      <c r="S396" s="19" t="s">
        <v>264</v>
      </c>
      <c r="T396" s="15"/>
      <c r="U396" s="15"/>
      <c r="V396" s="15"/>
      <c r="Z396" s="15"/>
      <c r="AA396" s="79"/>
      <c r="AB396" s="79"/>
      <c r="AC396" s="80"/>
      <c r="AD396" s="80"/>
      <c r="AE396" s="81"/>
      <c r="AF396" s="15"/>
      <c r="AG396" s="79"/>
      <c r="AH396" s="76"/>
      <c r="AI396" s="76"/>
      <c r="AJ396" s="76"/>
      <c r="AK396" s="76"/>
    </row>
    <row r="397" spans="1:37" ht="15" hidden="1" customHeight="1" outlineLevel="1">
      <c r="A397" s="134" t="s">
        <v>469</v>
      </c>
      <c r="B397" s="76" t="s">
        <v>113</v>
      </c>
      <c r="C397" s="76">
        <v>5916519</v>
      </c>
      <c r="E397" s="76" t="s">
        <v>469</v>
      </c>
      <c r="F397" s="135" t="s">
        <v>146</v>
      </c>
      <c r="H397" s="76" t="s">
        <v>143</v>
      </c>
      <c r="J397" s="125" t="s">
        <v>470</v>
      </c>
      <c r="K397" s="76" t="s">
        <v>367</v>
      </c>
      <c r="P397" s="76">
        <v>208</v>
      </c>
      <c r="R397" s="76">
        <v>208</v>
      </c>
      <c r="S397" s="76" t="s">
        <v>264</v>
      </c>
    </row>
    <row r="398" spans="1:37" ht="14.25" hidden="1" customHeight="1" outlineLevel="1">
      <c r="A398" s="130" t="s">
        <v>490</v>
      </c>
      <c r="B398" s="19" t="s">
        <v>113</v>
      </c>
      <c r="C398" s="1">
        <v>5712383</v>
      </c>
      <c r="D398" s="1"/>
      <c r="E398" s="1" t="s">
        <v>490</v>
      </c>
      <c r="F398" s="124" t="s">
        <v>240</v>
      </c>
      <c r="G398" s="15"/>
      <c r="H398" s="19" t="s">
        <v>111</v>
      </c>
      <c r="I398" s="19">
        <v>0</v>
      </c>
      <c r="J398" s="123" t="s">
        <v>395</v>
      </c>
      <c r="K398" s="19" t="s">
        <v>366</v>
      </c>
      <c r="L398" s="19"/>
      <c r="M398" s="19"/>
      <c r="N398" s="19"/>
      <c r="O398" s="19">
        <v>0</v>
      </c>
      <c r="P398" s="19">
        <v>5</v>
      </c>
      <c r="Q398" s="131"/>
      <c r="R398" s="19">
        <v>5</v>
      </c>
      <c r="S398" s="76" t="s">
        <v>264</v>
      </c>
      <c r="T398" s="15"/>
      <c r="U398" s="15"/>
      <c r="V398" s="15"/>
      <c r="Z398" s="15"/>
      <c r="AA398" s="79"/>
      <c r="AB398" s="79"/>
      <c r="AC398" s="80"/>
      <c r="AD398" s="80"/>
      <c r="AE398" s="81"/>
      <c r="AF398" s="15"/>
      <c r="AG398" s="79"/>
      <c r="AH398" s="76"/>
      <c r="AI398" s="76"/>
      <c r="AJ398" s="76"/>
      <c r="AK398" s="76"/>
    </row>
    <row r="399" spans="1:37" hidden="1" outlineLevel="1">
      <c r="A399" s="130" t="s">
        <v>489</v>
      </c>
      <c r="B399" s="19" t="s">
        <v>113</v>
      </c>
      <c r="C399" s="1">
        <v>5714502</v>
      </c>
      <c r="D399" s="1"/>
      <c r="E399" s="1" t="s">
        <v>489</v>
      </c>
      <c r="F399" s="124" t="s">
        <v>240</v>
      </c>
      <c r="G399" s="15"/>
      <c r="H399" s="76" t="s">
        <v>111</v>
      </c>
      <c r="I399" s="19">
        <v>0</v>
      </c>
      <c r="J399" s="123" t="s">
        <v>488</v>
      </c>
      <c r="K399" s="19" t="s">
        <v>366</v>
      </c>
      <c r="L399" s="19"/>
      <c r="M399" s="19"/>
      <c r="N399" s="19"/>
      <c r="O399" s="19">
        <v>0</v>
      </c>
      <c r="P399" s="19">
        <v>5</v>
      </c>
      <c r="Q399" s="131"/>
      <c r="R399" s="19">
        <v>5</v>
      </c>
      <c r="S399" s="19" t="s">
        <v>264</v>
      </c>
      <c r="T399" s="15"/>
      <c r="U399" s="15"/>
      <c r="V399" s="15"/>
      <c r="Z399" s="15"/>
      <c r="AA399" s="79"/>
      <c r="AB399" s="79"/>
      <c r="AC399" s="80"/>
      <c r="AD399" s="80"/>
      <c r="AE399" s="81"/>
      <c r="AF399" s="15"/>
      <c r="AG399" s="79"/>
      <c r="AH399" s="76"/>
      <c r="AI399" s="76"/>
      <c r="AJ399" s="76"/>
      <c r="AK399" s="76"/>
    </row>
    <row r="400" spans="1:37" hidden="1" outlineLevel="1">
      <c r="A400" s="134" t="s">
        <v>487</v>
      </c>
      <c r="B400" s="76" t="s">
        <v>113</v>
      </c>
      <c r="C400" s="76">
        <v>5780395</v>
      </c>
      <c r="E400" s="76" t="s">
        <v>487</v>
      </c>
      <c r="F400" s="135" t="s">
        <v>240</v>
      </c>
      <c r="H400" s="76" t="s">
        <v>111</v>
      </c>
      <c r="J400" s="125" t="s">
        <v>396</v>
      </c>
      <c r="K400" s="76" t="s">
        <v>366</v>
      </c>
      <c r="P400" s="76">
        <v>5</v>
      </c>
      <c r="R400" s="76">
        <v>5</v>
      </c>
      <c r="S400" s="76" t="s">
        <v>264</v>
      </c>
    </row>
    <row r="401" spans="1:37" hidden="1" outlineLevel="1">
      <c r="A401" s="134" t="s">
        <v>486</v>
      </c>
      <c r="B401" s="76" t="s">
        <v>113</v>
      </c>
      <c r="C401" s="76">
        <v>5780308</v>
      </c>
      <c r="E401" s="76" t="s">
        <v>486</v>
      </c>
      <c r="F401" s="135" t="s">
        <v>240</v>
      </c>
      <c r="H401" s="76" t="s">
        <v>111</v>
      </c>
      <c r="J401" s="125" t="s">
        <v>397</v>
      </c>
      <c r="K401" s="76" t="s">
        <v>366</v>
      </c>
      <c r="P401" s="76">
        <v>5</v>
      </c>
      <c r="R401" s="76">
        <v>5</v>
      </c>
      <c r="S401" s="76" t="s">
        <v>264</v>
      </c>
    </row>
    <row r="402" spans="1:37" hidden="1" outlineLevel="1">
      <c r="A402" s="134" t="s">
        <v>485</v>
      </c>
      <c r="B402" s="76" t="s">
        <v>113</v>
      </c>
      <c r="C402" s="76">
        <v>5798264</v>
      </c>
      <c r="E402" s="76" t="s">
        <v>485</v>
      </c>
      <c r="F402" s="135" t="s">
        <v>240</v>
      </c>
      <c r="H402" s="76" t="s">
        <v>111</v>
      </c>
      <c r="J402" s="125" t="s">
        <v>398</v>
      </c>
      <c r="K402" s="76" t="s">
        <v>366</v>
      </c>
      <c r="P402" s="76">
        <v>5</v>
      </c>
      <c r="R402" s="76">
        <v>5</v>
      </c>
      <c r="S402" s="76" t="s">
        <v>264</v>
      </c>
    </row>
    <row r="403" spans="1:37" hidden="1" outlineLevel="1">
      <c r="A403" s="134" t="s">
        <v>468</v>
      </c>
      <c r="B403" s="76" t="s">
        <v>113</v>
      </c>
      <c r="C403" s="76">
        <v>5780431</v>
      </c>
      <c r="E403" s="76" t="s">
        <v>468</v>
      </c>
      <c r="F403" s="135" t="s">
        <v>247</v>
      </c>
      <c r="H403" s="76" t="s">
        <v>141</v>
      </c>
      <c r="J403" s="125" t="s">
        <v>327</v>
      </c>
      <c r="K403" s="76" t="s">
        <v>366</v>
      </c>
      <c r="P403" s="76">
        <v>1</v>
      </c>
      <c r="R403" s="76">
        <v>1</v>
      </c>
      <c r="S403" s="76" t="s">
        <v>264</v>
      </c>
    </row>
    <row r="404" spans="1:37" hidden="1" outlineLevel="1">
      <c r="A404" s="134" t="s">
        <v>452</v>
      </c>
      <c r="B404" s="76" t="s">
        <v>113</v>
      </c>
      <c r="C404" s="76">
        <v>5898731</v>
      </c>
      <c r="E404" s="76" t="s">
        <v>452</v>
      </c>
      <c r="F404" s="135" t="s">
        <v>240</v>
      </c>
      <c r="H404" s="76" t="s">
        <v>111</v>
      </c>
      <c r="J404" s="125" t="s">
        <v>455</v>
      </c>
      <c r="K404" s="76" t="s">
        <v>366</v>
      </c>
      <c r="P404" s="76">
        <v>5</v>
      </c>
      <c r="R404" s="76">
        <v>5</v>
      </c>
      <c r="S404" s="76" t="s">
        <v>264</v>
      </c>
    </row>
    <row r="405" spans="1:37" hidden="1" outlineLevel="1">
      <c r="A405" s="134" t="s">
        <v>453</v>
      </c>
      <c r="B405" s="76" t="s">
        <v>113</v>
      </c>
      <c r="C405" s="76">
        <v>5898725</v>
      </c>
      <c r="E405" s="76" t="s">
        <v>453</v>
      </c>
      <c r="F405" s="135" t="s">
        <v>240</v>
      </c>
      <c r="H405" s="76" t="s">
        <v>111</v>
      </c>
      <c r="J405" s="125" t="s">
        <v>456</v>
      </c>
      <c r="K405" s="76" t="s">
        <v>366</v>
      </c>
      <c r="P405" s="76">
        <v>5</v>
      </c>
      <c r="R405" s="76">
        <v>5</v>
      </c>
      <c r="S405" s="76" t="s">
        <v>264</v>
      </c>
    </row>
    <row r="406" spans="1:37" hidden="1" outlineLevel="1">
      <c r="A406" s="134" t="s">
        <v>466</v>
      </c>
      <c r="B406" s="76" t="s">
        <v>113</v>
      </c>
      <c r="C406" s="76">
        <v>5898726</v>
      </c>
      <c r="E406" s="76" t="s">
        <v>466</v>
      </c>
      <c r="F406" s="135" t="s">
        <v>240</v>
      </c>
      <c r="H406" s="76" t="s">
        <v>111</v>
      </c>
      <c r="J406" s="123" t="s">
        <v>467</v>
      </c>
      <c r="K406" s="76" t="s">
        <v>366</v>
      </c>
      <c r="P406" s="76">
        <v>5</v>
      </c>
      <c r="R406" s="76">
        <v>5</v>
      </c>
      <c r="S406" s="76" t="s">
        <v>264</v>
      </c>
    </row>
    <row r="407" spans="1:37" hidden="1" outlineLevel="1">
      <c r="A407" s="134" t="s">
        <v>454</v>
      </c>
      <c r="B407" s="76" t="s">
        <v>113</v>
      </c>
      <c r="C407" s="76">
        <v>5898719</v>
      </c>
      <c r="E407" s="76" t="s">
        <v>454</v>
      </c>
      <c r="F407" s="135" t="s">
        <v>240</v>
      </c>
      <c r="H407" s="76" t="s">
        <v>111</v>
      </c>
      <c r="J407" s="125" t="s">
        <v>457</v>
      </c>
      <c r="K407" s="76" t="s">
        <v>366</v>
      </c>
      <c r="P407" s="76">
        <v>5</v>
      </c>
      <c r="R407" s="76">
        <v>5</v>
      </c>
      <c r="S407" s="76" t="s">
        <v>264</v>
      </c>
    </row>
    <row r="408" spans="1:37" ht="14.25" hidden="1" customHeight="1" outlineLevel="1">
      <c r="A408" s="130" t="s">
        <v>57</v>
      </c>
      <c r="B408" s="19" t="s">
        <v>168</v>
      </c>
      <c r="C408" s="1">
        <v>5608625</v>
      </c>
      <c r="D408" s="1"/>
      <c r="E408" s="1" t="s">
        <v>57</v>
      </c>
      <c r="F408" s="124" t="s">
        <v>179</v>
      </c>
      <c r="G408" s="15"/>
      <c r="H408" s="19">
        <v>24</v>
      </c>
      <c r="I408" s="19"/>
      <c r="J408" s="125" t="s">
        <v>328</v>
      </c>
      <c r="K408" s="19" t="s">
        <v>366</v>
      </c>
      <c r="L408" s="19"/>
      <c r="M408" s="19"/>
      <c r="N408" s="19"/>
      <c r="O408" s="19"/>
      <c r="P408" s="19">
        <v>0.5</v>
      </c>
      <c r="Q408" s="131"/>
      <c r="R408" s="19">
        <v>0.5</v>
      </c>
      <c r="S408" s="19" t="s">
        <v>263</v>
      </c>
      <c r="T408" s="15"/>
      <c r="U408" s="15"/>
      <c r="V408" s="15"/>
      <c r="Z408" s="15"/>
      <c r="AA408" s="79"/>
      <c r="AB408" s="79"/>
      <c r="AC408" s="80"/>
      <c r="AD408" s="80"/>
      <c r="AE408" s="81"/>
      <c r="AF408" s="15"/>
      <c r="AG408" s="79"/>
      <c r="AH408" s="76"/>
      <c r="AI408" s="76"/>
      <c r="AJ408" s="76"/>
      <c r="AK408" s="76"/>
    </row>
    <row r="409" spans="1:37" ht="14.25" hidden="1" customHeight="1" outlineLevel="1">
      <c r="A409" s="130" t="s">
        <v>93</v>
      </c>
      <c r="B409" s="19" t="s">
        <v>168</v>
      </c>
      <c r="C409" s="1">
        <v>4196558</v>
      </c>
      <c r="D409" s="1"/>
      <c r="E409" s="1" t="s">
        <v>93</v>
      </c>
      <c r="F409" s="124" t="s">
        <v>241</v>
      </c>
      <c r="G409" s="15"/>
      <c r="H409" s="19">
        <v>27</v>
      </c>
      <c r="I409" s="19">
        <v>0</v>
      </c>
      <c r="J409" s="125" t="s">
        <v>180</v>
      </c>
      <c r="K409" s="19" t="s">
        <v>366</v>
      </c>
      <c r="L409" s="19"/>
      <c r="M409" s="19"/>
      <c r="N409" s="19"/>
      <c r="O409" s="19"/>
      <c r="P409" s="19">
        <v>0.65</v>
      </c>
      <c r="Q409" s="131"/>
      <c r="R409" s="19">
        <v>1</v>
      </c>
      <c r="S409" s="19" t="s">
        <v>262</v>
      </c>
      <c r="T409" s="15"/>
      <c r="U409" s="15"/>
      <c r="V409" s="15"/>
      <c r="Z409" s="15"/>
      <c r="AA409" s="79"/>
      <c r="AB409" s="79"/>
      <c r="AC409" s="80"/>
      <c r="AD409" s="80"/>
      <c r="AE409" s="81"/>
      <c r="AF409" s="15"/>
      <c r="AG409" s="79"/>
      <c r="AH409" s="76"/>
      <c r="AI409" s="76"/>
      <c r="AJ409" s="76"/>
      <c r="AK409" s="76"/>
    </row>
    <row r="410" spans="1:37" ht="14.25" hidden="1" customHeight="1" outlineLevel="1">
      <c r="A410" s="130" t="s">
        <v>36</v>
      </c>
      <c r="B410" s="19" t="s">
        <v>168</v>
      </c>
      <c r="C410" s="1">
        <v>2208496</v>
      </c>
      <c r="D410" s="1"/>
      <c r="E410" s="1" t="s">
        <v>36</v>
      </c>
      <c r="F410" s="124" t="s">
        <v>252</v>
      </c>
      <c r="G410" s="15"/>
      <c r="H410" s="19">
        <v>38</v>
      </c>
      <c r="I410" s="19">
        <v>0</v>
      </c>
      <c r="J410" s="125" t="s">
        <v>329</v>
      </c>
      <c r="K410" s="19" t="s">
        <v>366</v>
      </c>
      <c r="L410" s="19"/>
      <c r="M410" s="19"/>
      <c r="N410" s="19"/>
      <c r="O410" s="19"/>
      <c r="P410" s="19">
        <v>0.1</v>
      </c>
      <c r="Q410" s="131"/>
      <c r="R410" s="19">
        <v>0.1</v>
      </c>
      <c r="S410" s="19" t="s">
        <v>263</v>
      </c>
      <c r="T410" s="15"/>
      <c r="U410" s="15"/>
      <c r="V410" s="15"/>
      <c r="Z410" s="15"/>
      <c r="AA410" s="79"/>
      <c r="AB410" s="79"/>
      <c r="AC410" s="80"/>
      <c r="AD410" s="80"/>
      <c r="AE410" s="81"/>
      <c r="AF410" s="15"/>
      <c r="AG410" s="79"/>
      <c r="AH410" s="76"/>
      <c r="AI410" s="76"/>
      <c r="AJ410" s="76"/>
      <c r="AK410" s="76"/>
    </row>
    <row r="411" spans="1:37" ht="14.25" hidden="1" customHeight="1" outlineLevel="1">
      <c r="A411" s="130" t="s">
        <v>43</v>
      </c>
      <c r="B411" s="19" t="s">
        <v>168</v>
      </c>
      <c r="C411" s="1">
        <v>4519101</v>
      </c>
      <c r="D411" s="1"/>
      <c r="E411" s="1" t="s">
        <v>43</v>
      </c>
      <c r="F411" s="124" t="s">
        <v>240</v>
      </c>
      <c r="G411" s="15"/>
      <c r="H411" s="19" t="s">
        <v>111</v>
      </c>
      <c r="I411" s="19">
        <v>0</v>
      </c>
      <c r="J411" s="125" t="s">
        <v>399</v>
      </c>
      <c r="K411" s="19" t="s">
        <v>366</v>
      </c>
      <c r="L411" s="19"/>
      <c r="M411" s="19"/>
      <c r="N411" s="19"/>
      <c r="O411" s="19"/>
      <c r="P411" s="19">
        <v>5</v>
      </c>
      <c r="Q411" s="131"/>
      <c r="R411" s="19">
        <v>5</v>
      </c>
      <c r="S411" s="76" t="s">
        <v>264</v>
      </c>
      <c r="T411" s="15"/>
      <c r="U411" s="15"/>
      <c r="V411" s="15"/>
      <c r="Z411" s="15"/>
      <c r="AA411" s="79"/>
      <c r="AB411" s="79"/>
      <c r="AC411" s="80"/>
      <c r="AD411" s="80"/>
      <c r="AE411" s="81"/>
      <c r="AF411" s="15"/>
      <c r="AG411" s="79"/>
      <c r="AH411" s="76"/>
      <c r="AI411" s="76"/>
      <c r="AJ411" s="76"/>
      <c r="AK411" s="76"/>
    </row>
    <row r="412" spans="1:37" ht="14.25" hidden="1" customHeight="1" outlineLevel="1">
      <c r="A412" s="130" t="s">
        <v>44</v>
      </c>
      <c r="B412" s="19" t="s">
        <v>168</v>
      </c>
      <c r="C412" s="1">
        <v>4712216</v>
      </c>
      <c r="D412" s="1"/>
      <c r="E412" s="1" t="s">
        <v>44</v>
      </c>
      <c r="F412" s="124" t="s">
        <v>247</v>
      </c>
      <c r="G412" s="15"/>
      <c r="H412" s="19" t="s">
        <v>141</v>
      </c>
      <c r="I412" s="19">
        <v>0</v>
      </c>
      <c r="J412" s="125" t="s">
        <v>181</v>
      </c>
      <c r="K412" s="19" t="s">
        <v>366</v>
      </c>
      <c r="L412" s="19"/>
      <c r="M412" s="19"/>
      <c r="N412" s="19"/>
      <c r="O412" s="19"/>
      <c r="P412" s="19">
        <v>1</v>
      </c>
      <c r="Q412" s="131"/>
      <c r="R412" s="19">
        <v>1</v>
      </c>
      <c r="S412" s="19" t="s">
        <v>264</v>
      </c>
      <c r="T412" s="15"/>
      <c r="U412" s="15"/>
      <c r="V412" s="15"/>
      <c r="Z412" s="15"/>
      <c r="AA412" s="79"/>
      <c r="AB412" s="79"/>
      <c r="AC412" s="80"/>
      <c r="AD412" s="80"/>
      <c r="AE412" s="81"/>
      <c r="AF412" s="15"/>
      <c r="AG412" s="79"/>
      <c r="AH412" s="76"/>
      <c r="AI412" s="76"/>
      <c r="AJ412" s="76"/>
      <c r="AK412" s="76"/>
    </row>
    <row r="413" spans="1:37" ht="14.25" hidden="1" customHeight="1" outlineLevel="1">
      <c r="A413" s="130" t="s">
        <v>45</v>
      </c>
      <c r="B413" s="19" t="s">
        <v>168</v>
      </c>
      <c r="C413" s="1">
        <v>3999209</v>
      </c>
      <c r="D413" s="1"/>
      <c r="E413" s="1" t="s">
        <v>45</v>
      </c>
      <c r="F413" s="124" t="s">
        <v>241</v>
      </c>
      <c r="G413" s="15"/>
      <c r="H413" s="19">
        <v>27</v>
      </c>
      <c r="I413" s="19">
        <v>0</v>
      </c>
      <c r="J413" s="125" t="s">
        <v>182</v>
      </c>
      <c r="K413" s="19" t="s">
        <v>366</v>
      </c>
      <c r="L413" s="19"/>
      <c r="M413" s="19"/>
      <c r="N413" s="19"/>
      <c r="O413" s="19"/>
      <c r="P413" s="19">
        <v>0.65</v>
      </c>
      <c r="Q413" s="131"/>
      <c r="R413" s="19">
        <v>1</v>
      </c>
      <c r="S413" s="19" t="s">
        <v>262</v>
      </c>
      <c r="T413" s="15"/>
      <c r="U413" s="15"/>
      <c r="V413" s="15"/>
      <c r="Z413" s="15"/>
      <c r="AA413" s="79"/>
      <c r="AB413" s="79"/>
      <c r="AC413" s="80"/>
      <c r="AD413" s="80"/>
      <c r="AE413" s="81"/>
      <c r="AF413" s="15"/>
      <c r="AG413" s="79"/>
      <c r="AH413" s="76"/>
      <c r="AI413" s="76"/>
      <c r="AJ413" s="76"/>
      <c r="AK413" s="76"/>
    </row>
    <row r="414" spans="1:37" ht="14.25" hidden="1" customHeight="1" outlineLevel="1">
      <c r="A414" s="130" t="s">
        <v>37</v>
      </c>
      <c r="B414" s="19" t="s">
        <v>168</v>
      </c>
      <c r="C414" s="1">
        <v>8608338</v>
      </c>
      <c r="D414" s="1"/>
      <c r="E414" s="1" t="s">
        <v>37</v>
      </c>
      <c r="F414" s="124" t="s">
        <v>179</v>
      </c>
      <c r="G414" s="15"/>
      <c r="H414" s="19">
        <v>24</v>
      </c>
      <c r="I414" s="19"/>
      <c r="J414" s="125" t="s">
        <v>330</v>
      </c>
      <c r="K414" s="19" t="s">
        <v>366</v>
      </c>
      <c r="L414" s="19"/>
      <c r="M414" s="19"/>
      <c r="N414" s="19"/>
      <c r="O414" s="19"/>
      <c r="P414" s="19">
        <v>0.5</v>
      </c>
      <c r="Q414" s="131"/>
      <c r="R414" s="19">
        <v>0.5</v>
      </c>
      <c r="S414" s="19" t="s">
        <v>263</v>
      </c>
      <c r="T414" s="15"/>
      <c r="U414" s="15"/>
      <c r="V414" s="15"/>
      <c r="Z414" s="15"/>
      <c r="AA414" s="79"/>
      <c r="AB414" s="79"/>
      <c r="AC414" s="80"/>
      <c r="AD414" s="80"/>
      <c r="AE414" s="81"/>
      <c r="AF414" s="15"/>
      <c r="AG414" s="79"/>
      <c r="AH414" s="76"/>
      <c r="AI414" s="76"/>
      <c r="AJ414" s="76"/>
      <c r="AK414" s="76"/>
    </row>
    <row r="415" spans="1:37" ht="14.25" hidden="1" customHeight="1" outlineLevel="1">
      <c r="A415" s="130" t="s">
        <v>46</v>
      </c>
      <c r="B415" s="19" t="s">
        <v>168</v>
      </c>
      <c r="C415" s="1">
        <v>5871537</v>
      </c>
      <c r="D415" s="1"/>
      <c r="E415" s="1" t="s">
        <v>46</v>
      </c>
      <c r="F415" s="124" t="s">
        <v>419</v>
      </c>
      <c r="G415" s="15"/>
      <c r="H415" s="138" t="s">
        <v>157</v>
      </c>
      <c r="I415" s="19">
        <v>0</v>
      </c>
      <c r="J415" s="125" t="s">
        <v>183</v>
      </c>
      <c r="K415" s="19" t="s">
        <v>366</v>
      </c>
      <c r="L415" s="19"/>
      <c r="M415" s="19"/>
      <c r="N415" s="19"/>
      <c r="O415" s="19">
        <v>0</v>
      </c>
      <c r="P415" s="19">
        <v>18.899999999999999</v>
      </c>
      <c r="Q415" s="131"/>
      <c r="R415" s="19">
        <v>18.899999999999999</v>
      </c>
      <c r="S415" s="76" t="s">
        <v>264</v>
      </c>
      <c r="T415" s="15"/>
      <c r="U415" s="15"/>
      <c r="V415" s="15"/>
      <c r="Z415" s="15"/>
      <c r="AA415" s="79"/>
      <c r="AB415" s="79"/>
      <c r="AC415" s="80"/>
      <c r="AD415" s="80"/>
      <c r="AE415" s="81"/>
      <c r="AF415" s="15"/>
      <c r="AG415" s="79"/>
      <c r="AH415" s="76"/>
      <c r="AI415" s="76"/>
      <c r="AJ415" s="76"/>
      <c r="AK415" s="76"/>
    </row>
    <row r="416" spans="1:37" ht="14.25" hidden="1" customHeight="1" outlineLevel="1">
      <c r="A416" s="130" t="s">
        <v>39</v>
      </c>
      <c r="B416" s="19" t="s">
        <v>168</v>
      </c>
      <c r="C416" s="1">
        <v>5055410</v>
      </c>
      <c r="D416" s="1"/>
      <c r="E416" s="1" t="s">
        <v>39</v>
      </c>
      <c r="F416" s="124" t="s">
        <v>240</v>
      </c>
      <c r="G416" s="15"/>
      <c r="H416" s="19" t="s">
        <v>111</v>
      </c>
      <c r="I416" s="19">
        <v>0</v>
      </c>
      <c r="J416" s="125" t="s">
        <v>184</v>
      </c>
      <c r="K416" s="19" t="s">
        <v>366</v>
      </c>
      <c r="L416" s="19"/>
      <c r="M416" s="19"/>
      <c r="N416" s="19"/>
      <c r="O416" s="19"/>
      <c r="P416" s="19">
        <v>5</v>
      </c>
      <c r="Q416" s="131"/>
      <c r="R416" s="19">
        <v>5</v>
      </c>
      <c r="S416" s="76" t="s">
        <v>264</v>
      </c>
      <c r="T416" s="15"/>
      <c r="U416" s="15"/>
      <c r="V416" s="15"/>
      <c r="Z416" s="15"/>
      <c r="AA416" s="79"/>
      <c r="AB416" s="79"/>
      <c r="AC416" s="80"/>
      <c r="AD416" s="80"/>
      <c r="AE416" s="81"/>
      <c r="AF416" s="15"/>
      <c r="AG416" s="79"/>
      <c r="AH416" s="76"/>
      <c r="AI416" s="76"/>
      <c r="AJ416" s="76"/>
      <c r="AK416" s="76"/>
    </row>
    <row r="417" spans="1:37" ht="14.25" hidden="1" customHeight="1" outlineLevel="1">
      <c r="A417" s="130" t="s">
        <v>437</v>
      </c>
      <c r="B417" s="19" t="s">
        <v>168</v>
      </c>
      <c r="C417" s="1">
        <v>5166095</v>
      </c>
      <c r="D417" s="1"/>
      <c r="E417" s="1" t="s">
        <v>437</v>
      </c>
      <c r="F417" s="124" t="s">
        <v>240</v>
      </c>
      <c r="G417" s="15"/>
      <c r="H417" s="19" t="s">
        <v>134</v>
      </c>
      <c r="I417" s="19"/>
      <c r="J417" s="125" t="s">
        <v>438</v>
      </c>
      <c r="K417" s="19" t="s">
        <v>367</v>
      </c>
      <c r="L417" s="19"/>
      <c r="M417" s="19"/>
      <c r="N417" s="19"/>
      <c r="O417" s="19"/>
      <c r="P417" s="19">
        <v>5</v>
      </c>
      <c r="Q417" s="131"/>
      <c r="R417" s="19">
        <v>5</v>
      </c>
      <c r="S417" s="76" t="s">
        <v>264</v>
      </c>
      <c r="T417" s="15"/>
      <c r="U417" s="15"/>
      <c r="V417" s="15"/>
      <c r="Z417" s="15"/>
      <c r="AA417" s="79"/>
      <c r="AB417" s="79"/>
      <c r="AC417" s="80"/>
      <c r="AD417" s="80"/>
      <c r="AE417" s="81"/>
      <c r="AF417" s="15"/>
      <c r="AG417" s="79"/>
      <c r="AH417" s="76"/>
      <c r="AI417" s="76"/>
      <c r="AJ417" s="76"/>
      <c r="AK417" s="76"/>
    </row>
    <row r="418" spans="1:37" ht="14.25" hidden="1" customHeight="1" outlineLevel="1">
      <c r="A418" s="130" t="s">
        <v>47</v>
      </c>
      <c r="B418" s="19" t="s">
        <v>168</v>
      </c>
      <c r="C418" s="1">
        <v>5607762</v>
      </c>
      <c r="D418" s="1"/>
      <c r="E418" s="1" t="s">
        <v>47</v>
      </c>
      <c r="F418" s="124" t="s">
        <v>254</v>
      </c>
      <c r="G418" s="15"/>
      <c r="H418" s="19" t="s">
        <v>147</v>
      </c>
      <c r="I418" s="19">
        <v>0</v>
      </c>
      <c r="J418" s="125" t="s">
        <v>331</v>
      </c>
      <c r="K418" s="19" t="s">
        <v>366</v>
      </c>
      <c r="L418" s="19"/>
      <c r="M418" s="19"/>
      <c r="N418" s="19"/>
      <c r="O418" s="19"/>
      <c r="P418" s="19">
        <v>60</v>
      </c>
      <c r="Q418" s="131"/>
      <c r="R418" s="19">
        <v>60</v>
      </c>
      <c r="S418" s="19" t="s">
        <v>264</v>
      </c>
      <c r="T418" s="15"/>
      <c r="U418" s="15"/>
      <c r="V418" s="15"/>
      <c r="Z418" s="15"/>
      <c r="AA418" s="79"/>
      <c r="AB418" s="79"/>
      <c r="AC418" s="80"/>
      <c r="AD418" s="80"/>
      <c r="AE418" s="81"/>
      <c r="AF418" s="15"/>
      <c r="AG418" s="79"/>
      <c r="AH418" s="76"/>
      <c r="AI418" s="76"/>
      <c r="AJ418" s="76"/>
      <c r="AK418" s="76"/>
    </row>
    <row r="419" spans="1:37" ht="14.25" hidden="1" customHeight="1" outlineLevel="1">
      <c r="A419" s="130" t="s">
        <v>38</v>
      </c>
      <c r="B419" s="19" t="s">
        <v>168</v>
      </c>
      <c r="C419" s="1">
        <v>4158812</v>
      </c>
      <c r="D419" s="1"/>
      <c r="E419" s="1" t="s">
        <v>38</v>
      </c>
      <c r="F419" s="124" t="s">
        <v>240</v>
      </c>
      <c r="G419" s="15"/>
      <c r="H419" s="19" t="s">
        <v>111</v>
      </c>
      <c r="I419" s="19">
        <v>0</v>
      </c>
      <c r="J419" s="125" t="s">
        <v>332</v>
      </c>
      <c r="K419" s="19" t="s">
        <v>366</v>
      </c>
      <c r="L419" s="19"/>
      <c r="M419" s="19"/>
      <c r="N419" s="19"/>
      <c r="O419" s="19"/>
      <c r="P419" s="19">
        <v>5</v>
      </c>
      <c r="Q419" s="131"/>
      <c r="R419" s="19">
        <v>5</v>
      </c>
      <c r="S419" s="76" t="s">
        <v>264</v>
      </c>
      <c r="T419" s="15"/>
      <c r="U419" s="15"/>
      <c r="V419" s="15"/>
      <c r="Z419" s="15"/>
      <c r="AA419" s="79"/>
      <c r="AB419" s="79"/>
      <c r="AC419" s="80"/>
      <c r="AD419" s="80"/>
      <c r="AE419" s="81"/>
      <c r="AF419" s="15"/>
      <c r="AG419" s="79"/>
      <c r="AH419" s="76"/>
      <c r="AI419" s="76"/>
      <c r="AJ419" s="76"/>
      <c r="AK419" s="76"/>
    </row>
    <row r="420" spans="1:37" ht="14.25" hidden="1" customHeight="1" outlineLevel="1">
      <c r="A420" s="130" t="s">
        <v>124</v>
      </c>
      <c r="B420" s="19" t="s">
        <v>168</v>
      </c>
      <c r="C420" s="1">
        <v>4153843</v>
      </c>
      <c r="D420" s="1"/>
      <c r="E420" s="1" t="s">
        <v>38</v>
      </c>
      <c r="F420" s="124" t="s">
        <v>241</v>
      </c>
      <c r="G420" s="15"/>
      <c r="H420" s="19">
        <v>27</v>
      </c>
      <c r="I420" s="19">
        <v>0</v>
      </c>
      <c r="J420" s="125" t="s">
        <v>332</v>
      </c>
      <c r="K420" s="19" t="s">
        <v>366</v>
      </c>
      <c r="L420" s="19"/>
      <c r="M420" s="19"/>
      <c r="N420" s="19"/>
      <c r="O420" s="19"/>
      <c r="P420" s="19">
        <v>0.65</v>
      </c>
      <c r="Q420" s="131"/>
      <c r="R420" s="19">
        <v>1</v>
      </c>
      <c r="S420" s="19" t="s">
        <v>262</v>
      </c>
      <c r="T420" s="15"/>
      <c r="U420" s="15"/>
      <c r="V420" s="15"/>
      <c r="Z420" s="15"/>
      <c r="AA420" s="79"/>
      <c r="AB420" s="79"/>
      <c r="AC420" s="80"/>
      <c r="AD420" s="80"/>
      <c r="AE420" s="81"/>
      <c r="AF420" s="15"/>
      <c r="AG420" s="79"/>
      <c r="AH420" s="76"/>
      <c r="AI420" s="76"/>
      <c r="AJ420" s="76"/>
      <c r="AK420" s="76"/>
    </row>
    <row r="421" spans="1:37" ht="14.25" hidden="1" customHeight="1" outlineLevel="1">
      <c r="A421" s="130" t="s">
        <v>124</v>
      </c>
      <c r="B421" s="19" t="s">
        <v>168</v>
      </c>
      <c r="C421" s="1">
        <v>4657149</v>
      </c>
      <c r="D421" s="1"/>
      <c r="E421" s="1" t="s">
        <v>38</v>
      </c>
      <c r="F421" s="124" t="s">
        <v>259</v>
      </c>
      <c r="G421" s="15"/>
      <c r="H421" s="19">
        <v>31</v>
      </c>
      <c r="I421" s="19">
        <v>0</v>
      </c>
      <c r="J421" s="125" t="s">
        <v>332</v>
      </c>
      <c r="K421" s="19" t="s">
        <v>366</v>
      </c>
      <c r="L421" s="19"/>
      <c r="M421" s="19"/>
      <c r="N421" s="19"/>
      <c r="O421" s="19"/>
      <c r="P421" s="19">
        <v>0.02</v>
      </c>
      <c r="Q421" s="131"/>
      <c r="R421" s="19">
        <v>1</v>
      </c>
      <c r="S421" s="19" t="s">
        <v>262</v>
      </c>
      <c r="T421" s="15"/>
      <c r="U421" s="15"/>
      <c r="V421" s="15"/>
      <c r="Z421" s="15"/>
      <c r="AA421" s="79"/>
      <c r="AB421" s="79"/>
      <c r="AC421" s="80"/>
      <c r="AD421" s="80"/>
      <c r="AE421" s="81"/>
      <c r="AF421" s="15"/>
      <c r="AG421" s="79"/>
      <c r="AH421" s="76"/>
      <c r="AI421" s="76"/>
      <c r="AJ421" s="76"/>
      <c r="AK421" s="76"/>
    </row>
    <row r="422" spans="1:37" ht="14.25" hidden="1" customHeight="1" outlineLevel="1">
      <c r="A422" s="130" t="s">
        <v>267</v>
      </c>
      <c r="B422" s="19" t="s">
        <v>168</v>
      </c>
      <c r="C422" s="1">
        <v>5601062</v>
      </c>
      <c r="D422" s="1"/>
      <c r="E422" s="1" t="s">
        <v>267</v>
      </c>
      <c r="F422" s="124" t="s">
        <v>255</v>
      </c>
      <c r="G422" s="15"/>
      <c r="H422" s="19" t="s">
        <v>170</v>
      </c>
      <c r="I422" s="19"/>
      <c r="J422" s="125" t="s">
        <v>270</v>
      </c>
      <c r="K422" s="19" t="s">
        <v>366</v>
      </c>
      <c r="L422" s="19"/>
      <c r="M422" s="19"/>
      <c r="N422" s="19"/>
      <c r="O422" s="19"/>
      <c r="P422" s="19">
        <v>210</v>
      </c>
      <c r="Q422" s="131"/>
      <c r="R422" s="19">
        <v>210</v>
      </c>
      <c r="S422" s="19" t="s">
        <v>264</v>
      </c>
      <c r="T422" s="15"/>
      <c r="U422" s="15"/>
      <c r="V422" s="15"/>
      <c r="Z422" s="15"/>
      <c r="AA422" s="79"/>
      <c r="AB422" s="79"/>
      <c r="AC422" s="80"/>
      <c r="AD422" s="80"/>
      <c r="AE422" s="81"/>
      <c r="AF422" s="15"/>
      <c r="AG422" s="79"/>
      <c r="AH422" s="76"/>
      <c r="AI422" s="76"/>
      <c r="AJ422" s="76"/>
      <c r="AK422" s="76"/>
    </row>
    <row r="423" spans="1:37" ht="14.25" hidden="1" customHeight="1" outlineLevel="1">
      <c r="A423" s="130" t="s">
        <v>268</v>
      </c>
      <c r="B423" s="19" t="s">
        <v>168</v>
      </c>
      <c r="C423" s="1">
        <v>5646721</v>
      </c>
      <c r="D423" s="1"/>
      <c r="E423" s="1" t="s">
        <v>268</v>
      </c>
      <c r="F423" s="124" t="s">
        <v>255</v>
      </c>
      <c r="G423" s="15"/>
      <c r="H423" s="19" t="s">
        <v>170</v>
      </c>
      <c r="I423" s="19"/>
      <c r="J423" s="125" t="s">
        <v>269</v>
      </c>
      <c r="K423" s="19" t="s">
        <v>366</v>
      </c>
      <c r="L423" s="19"/>
      <c r="M423" s="19"/>
      <c r="N423" s="19"/>
      <c r="O423" s="19"/>
      <c r="P423" s="19">
        <v>210</v>
      </c>
      <c r="Q423" s="131"/>
      <c r="R423" s="19">
        <v>210</v>
      </c>
      <c r="S423" s="19" t="s">
        <v>264</v>
      </c>
      <c r="T423" s="15"/>
      <c r="U423" s="15"/>
      <c r="V423" s="15"/>
      <c r="Z423" s="15"/>
      <c r="AA423" s="79"/>
      <c r="AB423" s="79"/>
      <c r="AC423" s="80"/>
      <c r="AD423" s="80"/>
      <c r="AE423" s="81"/>
      <c r="AF423" s="15"/>
      <c r="AG423" s="79"/>
      <c r="AH423" s="76"/>
      <c r="AI423" s="76"/>
      <c r="AJ423" s="76"/>
      <c r="AK423" s="76"/>
    </row>
    <row r="424" spans="1:37" ht="14.25" hidden="1" customHeight="1" outlineLevel="1">
      <c r="A424" s="130" t="s">
        <v>422</v>
      </c>
      <c r="B424" s="19" t="s">
        <v>168</v>
      </c>
      <c r="C424" s="1">
        <v>5901554</v>
      </c>
      <c r="D424" s="1"/>
      <c r="E424" s="1" t="s">
        <v>422</v>
      </c>
      <c r="F424" s="124" t="s">
        <v>243</v>
      </c>
      <c r="G424" s="15"/>
      <c r="H424" s="19" t="s">
        <v>128</v>
      </c>
      <c r="I424" s="19"/>
      <c r="J424" s="125" t="s">
        <v>423</v>
      </c>
      <c r="K424" s="19" t="s">
        <v>366</v>
      </c>
      <c r="L424" s="19"/>
      <c r="M424" s="19"/>
      <c r="N424" s="19"/>
      <c r="O424" s="19"/>
      <c r="P424" s="19">
        <v>1</v>
      </c>
      <c r="Q424" s="131"/>
      <c r="R424" s="19">
        <v>1</v>
      </c>
      <c r="S424" s="19" t="s">
        <v>263</v>
      </c>
      <c r="T424" s="15"/>
      <c r="U424" s="15"/>
      <c r="V424" s="15"/>
      <c r="Z424" s="15"/>
      <c r="AA424" s="79"/>
      <c r="AB424" s="79"/>
      <c r="AC424" s="80"/>
      <c r="AD424" s="80"/>
      <c r="AE424" s="81"/>
      <c r="AF424" s="15"/>
      <c r="AG424" s="79"/>
      <c r="AH424" s="76"/>
      <c r="AI424" s="76"/>
      <c r="AJ424" s="76"/>
      <c r="AK424" s="76"/>
    </row>
    <row r="425" spans="1:37" ht="14.25" hidden="1" customHeight="1" outlineLevel="1">
      <c r="A425" s="130" t="s">
        <v>91</v>
      </c>
      <c r="B425" s="19" t="s">
        <v>168</v>
      </c>
      <c r="C425" s="1">
        <v>2479954</v>
      </c>
      <c r="D425" s="1"/>
      <c r="E425" s="1" t="s">
        <v>91</v>
      </c>
      <c r="F425" s="124" t="s">
        <v>255</v>
      </c>
      <c r="G425" s="15"/>
      <c r="H425" s="19" t="s">
        <v>170</v>
      </c>
      <c r="I425" s="19">
        <v>0</v>
      </c>
      <c r="J425" s="125" t="s">
        <v>333</v>
      </c>
      <c r="K425" s="19" t="s">
        <v>366</v>
      </c>
      <c r="L425" s="19"/>
      <c r="M425" s="19"/>
      <c r="N425" s="19"/>
      <c r="O425" s="19"/>
      <c r="P425" s="19">
        <v>210</v>
      </c>
      <c r="Q425" s="131"/>
      <c r="R425" s="19">
        <v>210</v>
      </c>
      <c r="S425" s="19" t="s">
        <v>264</v>
      </c>
      <c r="T425" s="15"/>
      <c r="U425" s="15"/>
      <c r="V425" s="15"/>
      <c r="Z425" s="15"/>
      <c r="AA425" s="79"/>
      <c r="AB425" s="79"/>
      <c r="AC425" s="80"/>
      <c r="AD425" s="80"/>
      <c r="AE425" s="81"/>
      <c r="AF425" s="15"/>
      <c r="AG425" s="79"/>
      <c r="AH425" s="76"/>
      <c r="AI425" s="76"/>
      <c r="AJ425" s="76"/>
      <c r="AK425" s="76"/>
    </row>
    <row r="426" spans="1:37" ht="14.25" hidden="1" customHeight="1" outlineLevel="1">
      <c r="A426" s="130"/>
      <c r="B426" s="19" t="s">
        <v>168</v>
      </c>
      <c r="C426" s="1">
        <v>4519113</v>
      </c>
      <c r="D426" s="1"/>
      <c r="E426" s="1" t="s">
        <v>91</v>
      </c>
      <c r="F426" s="124" t="s">
        <v>240</v>
      </c>
      <c r="G426" s="15"/>
      <c r="H426" s="19" t="s">
        <v>111</v>
      </c>
      <c r="I426" s="19">
        <v>0</v>
      </c>
      <c r="J426" s="125" t="s">
        <v>333</v>
      </c>
      <c r="K426" s="19" t="s">
        <v>366</v>
      </c>
      <c r="L426" s="19"/>
      <c r="M426" s="19"/>
      <c r="N426" s="19"/>
      <c r="O426" s="19"/>
      <c r="P426" s="19">
        <v>5</v>
      </c>
      <c r="Q426" s="131"/>
      <c r="R426" s="19">
        <v>5</v>
      </c>
      <c r="S426" s="76" t="s">
        <v>264</v>
      </c>
      <c r="T426" s="15"/>
      <c r="U426" s="15"/>
      <c r="V426" s="15"/>
      <c r="Z426" s="15"/>
      <c r="AA426" s="79"/>
      <c r="AB426" s="79"/>
      <c r="AC426" s="80"/>
      <c r="AD426" s="80"/>
      <c r="AE426" s="81"/>
      <c r="AF426" s="15"/>
      <c r="AG426" s="79"/>
      <c r="AH426" s="76"/>
      <c r="AI426" s="76"/>
      <c r="AJ426" s="76"/>
      <c r="AK426" s="76"/>
    </row>
    <row r="427" spans="1:37" ht="14.25" hidden="1" customHeight="1" outlineLevel="1">
      <c r="A427" s="130" t="s">
        <v>92</v>
      </c>
      <c r="B427" s="19" t="s">
        <v>168</v>
      </c>
      <c r="C427" s="1">
        <v>5899899</v>
      </c>
      <c r="D427" s="1"/>
      <c r="E427" s="1" t="s">
        <v>92</v>
      </c>
      <c r="F427" s="124" t="s">
        <v>167</v>
      </c>
      <c r="G427" s="15"/>
      <c r="H427" s="19" t="s">
        <v>145</v>
      </c>
      <c r="I427" s="19"/>
      <c r="J427" s="125" t="s">
        <v>178</v>
      </c>
      <c r="K427" s="19" t="s">
        <v>366</v>
      </c>
      <c r="L427" s="19"/>
      <c r="M427" s="19"/>
      <c r="N427" s="19"/>
      <c r="O427" s="19"/>
      <c r="P427" s="19">
        <v>20</v>
      </c>
      <c r="Q427" s="131"/>
      <c r="R427" s="19">
        <v>20</v>
      </c>
      <c r="S427" s="19" t="s">
        <v>264</v>
      </c>
      <c r="T427" s="15"/>
      <c r="U427" s="15"/>
      <c r="V427" s="15"/>
      <c r="Z427" s="15"/>
      <c r="AA427" s="79"/>
      <c r="AB427" s="79"/>
      <c r="AC427" s="80"/>
      <c r="AD427" s="80"/>
      <c r="AE427" s="81"/>
      <c r="AF427" s="15"/>
      <c r="AG427" s="79"/>
      <c r="AH427" s="76"/>
      <c r="AI427" s="76"/>
      <c r="AJ427" s="76"/>
      <c r="AK427" s="76"/>
    </row>
    <row r="428" spans="1:37" ht="14.25" hidden="1" customHeight="1" outlineLevel="1">
      <c r="A428" s="130"/>
      <c r="B428" s="19" t="s">
        <v>168</v>
      </c>
      <c r="C428" s="1">
        <v>5746651</v>
      </c>
      <c r="D428" s="1"/>
      <c r="E428" s="1" t="s">
        <v>92</v>
      </c>
      <c r="F428" s="124" t="s">
        <v>334</v>
      </c>
      <c r="G428" s="15"/>
      <c r="H428" s="19">
        <v>32</v>
      </c>
      <c r="I428" s="19"/>
      <c r="J428" s="125" t="s">
        <v>178</v>
      </c>
      <c r="K428" s="19" t="s">
        <v>366</v>
      </c>
      <c r="L428" s="19"/>
      <c r="M428" s="19"/>
      <c r="N428" s="19"/>
      <c r="O428" s="19"/>
      <c r="P428" s="19">
        <v>0.1</v>
      </c>
      <c r="Q428" s="131"/>
      <c r="R428" s="19">
        <v>1</v>
      </c>
      <c r="S428" s="19" t="s">
        <v>262</v>
      </c>
      <c r="T428" s="15"/>
      <c r="U428" s="15"/>
      <c r="V428" s="15"/>
      <c r="Z428" s="15"/>
      <c r="AA428" s="79"/>
      <c r="AB428" s="79"/>
      <c r="AC428" s="80"/>
      <c r="AD428" s="80"/>
      <c r="AE428" s="81"/>
      <c r="AF428" s="15"/>
      <c r="AG428" s="79"/>
      <c r="AH428" s="76"/>
      <c r="AI428" s="76"/>
      <c r="AJ428" s="76"/>
      <c r="AK428" s="76"/>
    </row>
    <row r="429" spans="1:37" ht="14.25" hidden="1" customHeight="1" outlineLevel="1">
      <c r="A429" s="130" t="s">
        <v>271</v>
      </c>
      <c r="B429" s="19" t="s">
        <v>168</v>
      </c>
      <c r="C429" s="1">
        <v>5544053</v>
      </c>
      <c r="D429" s="1"/>
      <c r="E429" s="1" t="s">
        <v>271</v>
      </c>
      <c r="F429" s="124" t="s">
        <v>272</v>
      </c>
      <c r="G429" s="15"/>
      <c r="H429" s="19" t="s">
        <v>273</v>
      </c>
      <c r="I429" s="19"/>
      <c r="J429" s="125" t="s">
        <v>274</v>
      </c>
      <c r="K429" s="19" t="s">
        <v>366</v>
      </c>
      <c r="L429" s="19"/>
      <c r="M429" s="19"/>
      <c r="N429" s="19"/>
      <c r="O429" s="19"/>
      <c r="P429" s="19">
        <v>205</v>
      </c>
      <c r="Q429" s="131"/>
      <c r="R429" s="19">
        <v>205</v>
      </c>
      <c r="S429" s="19" t="s">
        <v>264</v>
      </c>
      <c r="T429" s="15"/>
      <c r="U429" s="15"/>
      <c r="V429" s="15"/>
      <c r="Z429" s="15"/>
      <c r="AA429" s="79"/>
      <c r="AB429" s="79"/>
      <c r="AC429" s="80"/>
      <c r="AD429" s="80"/>
      <c r="AE429" s="81"/>
      <c r="AF429" s="15"/>
      <c r="AG429" s="79"/>
      <c r="AH429" s="76"/>
      <c r="AI429" s="76"/>
      <c r="AJ429" s="76"/>
      <c r="AK429" s="76"/>
    </row>
    <row r="430" spans="1:37" ht="14.25" hidden="1" customHeight="1" outlineLevel="1">
      <c r="A430" s="130"/>
      <c r="B430" s="19" t="s">
        <v>168</v>
      </c>
      <c r="C430" s="1">
        <v>5544109</v>
      </c>
      <c r="D430" s="1"/>
      <c r="E430" s="1" t="s">
        <v>271</v>
      </c>
      <c r="F430" s="124" t="s">
        <v>247</v>
      </c>
      <c r="G430" s="15"/>
      <c r="H430" s="19" t="s">
        <v>141</v>
      </c>
      <c r="I430" s="19"/>
      <c r="J430" s="125" t="s">
        <v>274</v>
      </c>
      <c r="K430" s="19" t="s">
        <v>366</v>
      </c>
      <c r="L430" s="19"/>
      <c r="M430" s="19"/>
      <c r="N430" s="19"/>
      <c r="O430" s="19"/>
      <c r="P430" s="19">
        <v>1</v>
      </c>
      <c r="Q430" s="131"/>
      <c r="R430" s="19">
        <v>1</v>
      </c>
      <c r="S430" s="19" t="s">
        <v>264</v>
      </c>
      <c r="T430" s="15"/>
      <c r="U430" s="15"/>
      <c r="V430" s="15"/>
      <c r="Z430" s="15"/>
      <c r="AA430" s="79"/>
      <c r="AB430" s="79"/>
      <c r="AC430" s="80"/>
      <c r="AD430" s="80"/>
      <c r="AE430" s="81"/>
      <c r="AF430" s="15"/>
      <c r="AG430" s="79"/>
      <c r="AH430" s="76"/>
      <c r="AI430" s="76"/>
      <c r="AJ430" s="76"/>
      <c r="AK430" s="76"/>
    </row>
    <row r="431" spans="1:37" ht="14.25" hidden="1" customHeight="1" outlineLevel="1">
      <c r="A431" s="130" t="s">
        <v>439</v>
      </c>
      <c r="B431" s="19" t="s">
        <v>168</v>
      </c>
      <c r="C431" s="1">
        <v>5767175</v>
      </c>
      <c r="D431" s="1"/>
      <c r="E431" s="1" t="s">
        <v>439</v>
      </c>
      <c r="F431" s="124" t="s">
        <v>240</v>
      </c>
      <c r="G431" s="15"/>
      <c r="H431" s="19" t="s">
        <v>111</v>
      </c>
      <c r="I431" s="19"/>
      <c r="J431" s="123" t="s">
        <v>440</v>
      </c>
      <c r="K431" s="19" t="s">
        <v>366</v>
      </c>
      <c r="L431" s="19"/>
      <c r="M431" s="19"/>
      <c r="N431" s="19"/>
      <c r="O431" s="19"/>
      <c r="P431" s="19">
        <v>5</v>
      </c>
      <c r="Q431" s="131"/>
      <c r="R431" s="19">
        <v>5</v>
      </c>
      <c r="S431" s="19" t="s">
        <v>264</v>
      </c>
      <c r="T431" s="15"/>
      <c r="U431" s="15"/>
      <c r="V431" s="15"/>
      <c r="Z431" s="15"/>
      <c r="AA431" s="79"/>
      <c r="AB431" s="79"/>
      <c r="AC431" s="80"/>
      <c r="AD431" s="80"/>
      <c r="AE431" s="81"/>
      <c r="AF431" s="15"/>
      <c r="AG431" s="79"/>
      <c r="AH431" s="76"/>
      <c r="AI431" s="76"/>
      <c r="AJ431" s="76"/>
      <c r="AK431" s="76"/>
    </row>
    <row r="432" spans="1:37" ht="14.25" hidden="1" customHeight="1" outlineLevel="1">
      <c r="A432" s="130" t="s">
        <v>275</v>
      </c>
      <c r="B432" s="19" t="s">
        <v>168</v>
      </c>
      <c r="C432" s="1">
        <v>5371523</v>
      </c>
      <c r="D432" s="1"/>
      <c r="E432" s="1" t="s">
        <v>275</v>
      </c>
      <c r="F432" s="124" t="s">
        <v>240</v>
      </c>
      <c r="G432" s="15"/>
      <c r="H432" s="19" t="s">
        <v>111</v>
      </c>
      <c r="I432" s="19"/>
      <c r="J432" s="125" t="s">
        <v>276</v>
      </c>
      <c r="K432" s="19" t="s">
        <v>366</v>
      </c>
      <c r="L432" s="19"/>
      <c r="M432" s="19"/>
      <c r="N432" s="19"/>
      <c r="O432" s="19"/>
      <c r="P432" s="19">
        <v>5</v>
      </c>
      <c r="Q432" s="131"/>
      <c r="R432" s="19">
        <v>5</v>
      </c>
      <c r="S432" s="19" t="s">
        <v>264</v>
      </c>
      <c r="T432" s="15"/>
      <c r="U432" s="15"/>
      <c r="V432" s="15"/>
      <c r="Z432" s="15"/>
      <c r="AA432" s="79"/>
      <c r="AB432" s="79"/>
      <c r="AC432" s="80"/>
      <c r="AD432" s="80"/>
      <c r="AE432" s="81"/>
      <c r="AF432" s="15"/>
      <c r="AG432" s="79"/>
      <c r="AH432" s="76"/>
      <c r="AI432" s="76"/>
      <c r="AJ432" s="76"/>
      <c r="AK432" s="76"/>
    </row>
    <row r="433" spans="1:37" ht="14.25" hidden="1" customHeight="1" outlineLevel="1">
      <c r="A433" s="130" t="s">
        <v>277</v>
      </c>
      <c r="B433" s="19" t="s">
        <v>168</v>
      </c>
      <c r="C433" s="1">
        <v>4375035</v>
      </c>
      <c r="D433" s="1"/>
      <c r="E433" s="1" t="s">
        <v>277</v>
      </c>
      <c r="F433" s="124" t="s">
        <v>246</v>
      </c>
      <c r="G433" s="15"/>
      <c r="H433" s="19" t="s">
        <v>134</v>
      </c>
      <c r="I433" s="19"/>
      <c r="J433" s="125" t="s">
        <v>278</v>
      </c>
      <c r="K433" s="19" t="s">
        <v>366</v>
      </c>
      <c r="L433" s="19"/>
      <c r="M433" s="19"/>
      <c r="N433" s="19"/>
      <c r="O433" s="19"/>
      <c r="P433" s="19">
        <v>5</v>
      </c>
      <c r="Q433" s="131"/>
      <c r="R433" s="19">
        <v>5</v>
      </c>
      <c r="S433" s="19" t="s">
        <v>263</v>
      </c>
      <c r="T433" s="15"/>
      <c r="U433" s="15"/>
      <c r="V433" s="15"/>
      <c r="Z433" s="15"/>
      <c r="AA433" s="79"/>
      <c r="AB433" s="79"/>
      <c r="AC433" s="80"/>
      <c r="AD433" s="80"/>
      <c r="AE433" s="81"/>
      <c r="AF433" s="15"/>
      <c r="AG433" s="79"/>
      <c r="AH433" s="76"/>
      <c r="AI433" s="76"/>
      <c r="AJ433" s="76"/>
      <c r="AK433" s="76"/>
    </row>
    <row r="434" spans="1:37" ht="14.25" hidden="1" customHeight="1" outlineLevel="1">
      <c r="A434" s="130" t="s">
        <v>60</v>
      </c>
      <c r="B434" s="19" t="s">
        <v>168</v>
      </c>
      <c r="C434" s="1">
        <v>4375039</v>
      </c>
      <c r="D434" s="1"/>
      <c r="E434" s="1" t="s">
        <v>60</v>
      </c>
      <c r="F434" s="124" t="s">
        <v>335</v>
      </c>
      <c r="G434" s="15"/>
      <c r="H434" s="19">
        <v>42</v>
      </c>
      <c r="I434" s="19">
        <v>0</v>
      </c>
      <c r="J434" s="125" t="s">
        <v>336</v>
      </c>
      <c r="K434" s="19" t="s">
        <v>366</v>
      </c>
      <c r="L434" s="19"/>
      <c r="M434" s="19"/>
      <c r="N434" s="19"/>
      <c r="O434" s="19"/>
      <c r="P434" s="19">
        <v>0.5</v>
      </c>
      <c r="Q434" s="131"/>
      <c r="R434" s="19">
        <v>1</v>
      </c>
      <c r="S434" s="19" t="s">
        <v>262</v>
      </c>
      <c r="T434" s="15"/>
      <c r="U434" s="15"/>
      <c r="V434" s="15"/>
      <c r="Z434" s="15"/>
      <c r="AA434" s="79"/>
      <c r="AB434" s="79"/>
      <c r="AC434" s="80"/>
      <c r="AD434" s="80"/>
      <c r="AE434" s="81"/>
      <c r="AF434" s="15"/>
      <c r="AG434" s="79"/>
      <c r="AH434" s="76"/>
      <c r="AI434" s="76"/>
      <c r="AJ434" s="76"/>
      <c r="AK434" s="76"/>
    </row>
    <row r="435" spans="1:37" ht="14.25" hidden="1" customHeight="1" outlineLevel="1">
      <c r="A435" s="130" t="s">
        <v>427</v>
      </c>
      <c r="B435" s="19" t="s">
        <v>168</v>
      </c>
      <c r="C435" s="1">
        <v>5724757</v>
      </c>
      <c r="D435" s="1"/>
      <c r="E435" s="1" t="s">
        <v>427</v>
      </c>
      <c r="F435" s="124" t="s">
        <v>255</v>
      </c>
      <c r="G435" s="15"/>
      <c r="H435" s="19" t="s">
        <v>170</v>
      </c>
      <c r="I435" s="19">
        <v>0</v>
      </c>
      <c r="J435" s="123" t="s">
        <v>430</v>
      </c>
      <c r="K435" s="19" t="s">
        <v>366</v>
      </c>
      <c r="L435" s="19"/>
      <c r="M435" s="19"/>
      <c r="N435" s="19"/>
      <c r="O435" s="19"/>
      <c r="P435" s="19">
        <v>210</v>
      </c>
      <c r="Q435" s="131"/>
      <c r="R435" s="19">
        <v>210</v>
      </c>
      <c r="S435" s="19" t="s">
        <v>264</v>
      </c>
      <c r="T435" s="15"/>
      <c r="U435" s="15"/>
      <c r="V435" s="15"/>
      <c r="Z435" s="15"/>
      <c r="AA435" s="79"/>
      <c r="AB435" s="79"/>
      <c r="AC435" s="80"/>
      <c r="AD435" s="80"/>
      <c r="AE435" s="81"/>
      <c r="AF435" s="15"/>
      <c r="AG435" s="79"/>
      <c r="AH435" s="76"/>
      <c r="AI435" s="76"/>
      <c r="AJ435" s="76"/>
      <c r="AK435" s="76"/>
    </row>
    <row r="436" spans="1:37" ht="14.25" hidden="1" customHeight="1" outlineLevel="1">
      <c r="A436" s="130"/>
      <c r="B436" s="19" t="s">
        <v>168</v>
      </c>
      <c r="C436" s="1">
        <v>5537241</v>
      </c>
      <c r="D436" s="1"/>
      <c r="E436" s="1" t="s">
        <v>427</v>
      </c>
      <c r="F436" s="124" t="s">
        <v>202</v>
      </c>
      <c r="G436" s="15"/>
      <c r="H436" s="19" t="s">
        <v>169</v>
      </c>
      <c r="I436" s="19">
        <v>0</v>
      </c>
      <c r="J436" s="123" t="s">
        <v>430</v>
      </c>
      <c r="K436" s="19" t="s">
        <v>366</v>
      </c>
      <c r="L436" s="19"/>
      <c r="M436" s="19"/>
      <c r="N436" s="19"/>
      <c r="O436" s="19"/>
      <c r="P436" s="19">
        <v>10</v>
      </c>
      <c r="Q436" s="131"/>
      <c r="R436" s="19">
        <v>10</v>
      </c>
      <c r="S436" s="19" t="s">
        <v>264</v>
      </c>
      <c r="T436" s="15"/>
      <c r="U436" s="15"/>
      <c r="V436" s="15"/>
      <c r="Z436" s="15"/>
      <c r="AA436" s="79"/>
      <c r="AB436" s="79"/>
      <c r="AC436" s="80"/>
      <c r="AD436" s="80"/>
      <c r="AE436" s="81"/>
      <c r="AF436" s="15"/>
      <c r="AG436" s="79"/>
      <c r="AH436" s="76"/>
      <c r="AI436" s="76"/>
      <c r="AJ436" s="76"/>
      <c r="AK436" s="76"/>
    </row>
    <row r="437" spans="1:37" ht="14.25" hidden="1" customHeight="1" outlineLevel="1">
      <c r="A437" s="130"/>
      <c r="B437" s="19" t="s">
        <v>168</v>
      </c>
      <c r="C437" s="1">
        <v>5898721</v>
      </c>
      <c r="D437" s="1"/>
      <c r="E437" s="1" t="s">
        <v>427</v>
      </c>
      <c r="F437" s="124" t="s">
        <v>428</v>
      </c>
      <c r="G437" s="15"/>
      <c r="H437" s="19" t="s">
        <v>429</v>
      </c>
      <c r="I437" s="19"/>
      <c r="J437" s="123" t="s">
        <v>430</v>
      </c>
      <c r="K437" s="19" t="s">
        <v>366</v>
      </c>
      <c r="L437" s="19"/>
      <c r="M437" s="19"/>
      <c r="N437" s="19"/>
      <c r="O437" s="19"/>
      <c r="P437" s="19">
        <v>960</v>
      </c>
      <c r="Q437" s="131"/>
      <c r="R437" s="19">
        <v>960</v>
      </c>
      <c r="S437" s="19" t="s">
        <v>264</v>
      </c>
      <c r="T437" s="15"/>
      <c r="U437" s="15"/>
      <c r="V437" s="15"/>
      <c r="Z437" s="15"/>
      <c r="AA437" s="79"/>
      <c r="AB437" s="79"/>
      <c r="AC437" s="80"/>
      <c r="AD437" s="80"/>
      <c r="AE437" s="81"/>
      <c r="AF437" s="15"/>
      <c r="AG437" s="79"/>
      <c r="AH437" s="76"/>
      <c r="AI437" s="76"/>
      <c r="AJ437" s="76"/>
      <c r="AK437" s="76"/>
    </row>
    <row r="438" spans="1:37" ht="14.25" hidden="1" customHeight="1" outlineLevel="1">
      <c r="A438" s="130" t="s">
        <v>215</v>
      </c>
      <c r="B438" s="19" t="s">
        <v>168</v>
      </c>
      <c r="C438" s="1">
        <v>5055411</v>
      </c>
      <c r="D438" s="1"/>
      <c r="E438" s="1" t="s">
        <v>215</v>
      </c>
      <c r="F438" s="124" t="s">
        <v>240</v>
      </c>
      <c r="G438" s="15"/>
      <c r="H438" s="19" t="s">
        <v>111</v>
      </c>
      <c r="I438" s="19">
        <v>0</v>
      </c>
      <c r="J438" s="125" t="s">
        <v>216</v>
      </c>
      <c r="K438" s="19" t="s">
        <v>366</v>
      </c>
      <c r="L438" s="19"/>
      <c r="M438" s="19"/>
      <c r="N438" s="19"/>
      <c r="O438" s="19"/>
      <c r="P438" s="19">
        <v>5</v>
      </c>
      <c r="Q438" s="131"/>
      <c r="R438" s="19">
        <v>5</v>
      </c>
      <c r="S438" s="76" t="s">
        <v>264</v>
      </c>
      <c r="T438" s="15"/>
      <c r="U438" s="15"/>
      <c r="V438" s="15"/>
      <c r="Z438" s="15"/>
      <c r="AA438" s="79"/>
      <c r="AB438" s="79"/>
      <c r="AC438" s="80"/>
      <c r="AD438" s="80"/>
      <c r="AE438" s="81"/>
      <c r="AF438" s="15"/>
      <c r="AG438" s="79"/>
      <c r="AH438" s="76"/>
      <c r="AI438" s="76"/>
      <c r="AJ438" s="76"/>
      <c r="AK438" s="76"/>
    </row>
    <row r="439" spans="1:37" ht="14.25" hidden="1" customHeight="1" outlineLevel="1">
      <c r="A439" s="130" t="s">
        <v>217</v>
      </c>
      <c r="B439" s="19" t="s">
        <v>168</v>
      </c>
      <c r="C439" s="1">
        <v>4519119</v>
      </c>
      <c r="D439" s="1"/>
      <c r="E439" s="1" t="s">
        <v>217</v>
      </c>
      <c r="F439" s="124" t="s">
        <v>240</v>
      </c>
      <c r="G439" s="15"/>
      <c r="H439" s="19" t="s">
        <v>111</v>
      </c>
      <c r="I439" s="19">
        <v>0</v>
      </c>
      <c r="J439" s="125" t="s">
        <v>337</v>
      </c>
      <c r="K439" s="19" t="s">
        <v>366</v>
      </c>
      <c r="L439" s="19"/>
      <c r="M439" s="19"/>
      <c r="N439" s="19"/>
      <c r="O439" s="19"/>
      <c r="P439" s="19">
        <v>5</v>
      </c>
      <c r="Q439" s="131"/>
      <c r="R439" s="19">
        <v>5</v>
      </c>
      <c r="S439" s="76" t="s">
        <v>264</v>
      </c>
      <c r="T439" s="15"/>
      <c r="U439" s="15"/>
      <c r="V439" s="15"/>
      <c r="Z439" s="15"/>
      <c r="AA439" s="79"/>
      <c r="AB439" s="79"/>
      <c r="AC439" s="80"/>
      <c r="AD439" s="80"/>
      <c r="AE439" s="81"/>
      <c r="AF439" s="15"/>
      <c r="AG439" s="79"/>
      <c r="AH439" s="76"/>
      <c r="AI439" s="76"/>
      <c r="AJ439" s="76"/>
      <c r="AK439" s="76"/>
    </row>
    <row r="440" spans="1:37" ht="14.25" hidden="1" customHeight="1" outlineLevel="1">
      <c r="A440" s="130" t="s">
        <v>218</v>
      </c>
      <c r="B440" s="19" t="s">
        <v>168</v>
      </c>
      <c r="C440" s="1">
        <v>5724811</v>
      </c>
      <c r="D440" s="1"/>
      <c r="E440" s="1" t="s">
        <v>218</v>
      </c>
      <c r="F440" s="124" t="s">
        <v>243</v>
      </c>
      <c r="G440" s="15"/>
      <c r="H440" s="19" t="s">
        <v>128</v>
      </c>
      <c r="I440" s="19">
        <v>0</v>
      </c>
      <c r="J440" s="125" t="s">
        <v>338</v>
      </c>
      <c r="K440" s="19" t="s">
        <v>367</v>
      </c>
      <c r="L440" s="19"/>
      <c r="M440" s="19"/>
      <c r="N440" s="19"/>
      <c r="O440" s="19"/>
      <c r="P440" s="19">
        <v>1</v>
      </c>
      <c r="Q440" s="131"/>
      <c r="R440" s="19">
        <v>1</v>
      </c>
      <c r="S440" s="19" t="s">
        <v>263</v>
      </c>
      <c r="T440" s="15"/>
      <c r="U440" s="15"/>
      <c r="V440" s="15"/>
      <c r="Z440" s="15"/>
      <c r="AA440" s="79"/>
      <c r="AB440" s="79"/>
      <c r="AC440" s="80"/>
      <c r="AD440" s="80"/>
      <c r="AE440" s="81"/>
      <c r="AF440" s="15"/>
      <c r="AG440" s="79"/>
      <c r="AH440" s="76"/>
      <c r="AI440" s="76"/>
      <c r="AJ440" s="76"/>
      <c r="AK440" s="76"/>
    </row>
    <row r="441" spans="1:37" ht="14.25" hidden="1" customHeight="1" outlineLevel="1">
      <c r="A441" s="130" t="s">
        <v>219</v>
      </c>
      <c r="B441" s="19" t="s">
        <v>168</v>
      </c>
      <c r="C441" s="1">
        <v>3263468</v>
      </c>
      <c r="D441" s="1"/>
      <c r="E441" s="1" t="s">
        <v>219</v>
      </c>
      <c r="F441" s="124" t="s">
        <v>241</v>
      </c>
      <c r="G441" s="15"/>
      <c r="H441" s="19">
        <v>27</v>
      </c>
      <c r="I441" s="19">
        <v>0</v>
      </c>
      <c r="J441" s="15" t="s">
        <v>220</v>
      </c>
      <c r="K441" s="19" t="s">
        <v>366</v>
      </c>
      <c r="L441" s="19"/>
      <c r="M441" s="19"/>
      <c r="N441" s="19"/>
      <c r="O441" s="19"/>
      <c r="P441" s="19">
        <v>0.65</v>
      </c>
      <c r="Q441" s="131"/>
      <c r="R441" s="19">
        <v>1</v>
      </c>
      <c r="S441" s="19" t="s">
        <v>262</v>
      </c>
      <c r="T441" s="15"/>
      <c r="U441" s="15"/>
      <c r="V441" s="15"/>
      <c r="Z441" s="15"/>
      <c r="AA441" s="79"/>
      <c r="AB441" s="79"/>
      <c r="AC441" s="80"/>
      <c r="AD441" s="80"/>
      <c r="AE441" s="81"/>
      <c r="AF441" s="15"/>
      <c r="AG441" s="79"/>
      <c r="AH441" s="76"/>
      <c r="AI441" s="76"/>
      <c r="AJ441" s="76"/>
      <c r="AK441" s="76"/>
    </row>
    <row r="442" spans="1:37" ht="14.25" hidden="1" customHeight="1" outlineLevel="1">
      <c r="A442" s="130" t="s">
        <v>221</v>
      </c>
      <c r="B442" s="19" t="s">
        <v>168</v>
      </c>
      <c r="C442" s="1">
        <v>4168311</v>
      </c>
      <c r="D442" s="1"/>
      <c r="E442" s="1" t="s">
        <v>221</v>
      </c>
      <c r="F442" s="124" t="s">
        <v>240</v>
      </c>
      <c r="G442" s="15"/>
      <c r="H442" s="19" t="s">
        <v>111</v>
      </c>
      <c r="I442" s="19">
        <v>0</v>
      </c>
      <c r="J442" s="15" t="s">
        <v>339</v>
      </c>
      <c r="K442" s="19" t="s">
        <v>366</v>
      </c>
      <c r="L442" s="19"/>
      <c r="M442" s="19"/>
      <c r="N442" s="19"/>
      <c r="O442" s="19"/>
      <c r="P442" s="19">
        <v>5</v>
      </c>
      <c r="Q442" s="131"/>
      <c r="R442" s="19">
        <v>5</v>
      </c>
      <c r="S442" s="76" t="s">
        <v>264</v>
      </c>
      <c r="T442" s="15"/>
      <c r="U442" s="15"/>
      <c r="V442" s="15">
        <v>0</v>
      </c>
      <c r="Z442" s="15"/>
      <c r="AA442" s="79"/>
      <c r="AB442" s="79"/>
      <c r="AC442" s="80"/>
      <c r="AD442" s="80"/>
      <c r="AE442" s="81"/>
      <c r="AF442" s="15"/>
      <c r="AG442" s="79"/>
      <c r="AH442" s="76"/>
      <c r="AI442" s="76"/>
      <c r="AJ442" s="76"/>
      <c r="AK442" s="76"/>
    </row>
    <row r="443" spans="1:37" ht="14.25" hidden="1" customHeight="1" outlineLevel="1">
      <c r="A443" s="130" t="s">
        <v>0</v>
      </c>
      <c r="B443" s="19" t="s">
        <v>168</v>
      </c>
      <c r="C443" s="1">
        <v>4025410</v>
      </c>
      <c r="D443" s="1"/>
      <c r="E443" s="1" t="s">
        <v>0</v>
      </c>
      <c r="F443" s="124" t="s">
        <v>241</v>
      </c>
      <c r="G443" s="15"/>
      <c r="H443" s="19">
        <v>27</v>
      </c>
      <c r="I443" s="19">
        <v>0</v>
      </c>
      <c r="J443" s="15" t="s">
        <v>1</v>
      </c>
      <c r="K443" s="19" t="s">
        <v>366</v>
      </c>
      <c r="L443" s="19"/>
      <c r="M443" s="19"/>
      <c r="N443" s="19"/>
      <c r="O443" s="19"/>
      <c r="P443" s="19">
        <v>0.65</v>
      </c>
      <c r="Q443" s="131"/>
      <c r="R443" s="19">
        <v>1</v>
      </c>
      <c r="S443" s="19" t="s">
        <v>262</v>
      </c>
      <c r="T443" s="15"/>
      <c r="U443" s="15"/>
      <c r="V443" s="15">
        <v>0</v>
      </c>
      <c r="Z443" s="15"/>
      <c r="AA443" s="79"/>
      <c r="AB443" s="79"/>
      <c r="AC443" s="80"/>
      <c r="AD443" s="80"/>
      <c r="AE443" s="81"/>
      <c r="AF443" s="15"/>
      <c r="AG443" s="79"/>
      <c r="AH443" s="76"/>
      <c r="AI443" s="76"/>
      <c r="AJ443" s="76"/>
      <c r="AK443" s="76"/>
    </row>
    <row r="444" spans="1:37" ht="14.25" hidden="1" customHeight="1" outlineLevel="1">
      <c r="A444" s="130" t="s">
        <v>279</v>
      </c>
      <c r="B444" s="19" t="s">
        <v>168</v>
      </c>
      <c r="C444" s="1">
        <v>4657152</v>
      </c>
      <c r="D444" s="1"/>
      <c r="E444" s="1" t="s">
        <v>279</v>
      </c>
      <c r="F444" s="124" t="s">
        <v>255</v>
      </c>
      <c r="G444" s="15"/>
      <c r="H444" s="19" t="s">
        <v>170</v>
      </c>
      <c r="I444" s="19"/>
      <c r="J444" s="15" t="s">
        <v>280</v>
      </c>
      <c r="K444" s="19" t="s">
        <v>366</v>
      </c>
      <c r="L444" s="19"/>
      <c r="M444" s="19"/>
      <c r="N444" s="19"/>
      <c r="O444" s="19"/>
      <c r="P444" s="19">
        <v>210</v>
      </c>
      <c r="Q444" s="131"/>
      <c r="R444" s="19">
        <v>210</v>
      </c>
      <c r="S444" s="19" t="s">
        <v>264</v>
      </c>
      <c r="T444" s="15"/>
      <c r="U444" s="15"/>
      <c r="V444" s="15">
        <v>0</v>
      </c>
      <c r="Z444" s="15"/>
      <c r="AA444" s="79"/>
      <c r="AB444" s="79"/>
      <c r="AC444" s="80"/>
      <c r="AD444" s="80"/>
      <c r="AE444" s="81"/>
      <c r="AF444" s="15"/>
      <c r="AG444" s="79"/>
      <c r="AH444" s="76"/>
      <c r="AI444" s="76"/>
      <c r="AJ444" s="76"/>
      <c r="AK444" s="76"/>
    </row>
    <row r="445" spans="1:37" ht="14.25" hidden="1" customHeight="1" outlineLevel="1">
      <c r="A445" s="130" t="s">
        <v>7</v>
      </c>
      <c r="B445" s="19" t="s">
        <v>168</v>
      </c>
      <c r="C445" s="1">
        <v>4025412</v>
      </c>
      <c r="D445" s="1"/>
      <c r="E445" s="1" t="s">
        <v>7</v>
      </c>
      <c r="F445" s="124" t="s">
        <v>240</v>
      </c>
      <c r="G445" s="15"/>
      <c r="H445" s="19" t="s">
        <v>111</v>
      </c>
      <c r="I445" s="19">
        <v>0</v>
      </c>
      <c r="J445" s="15" t="s">
        <v>8</v>
      </c>
      <c r="K445" s="19" t="s">
        <v>366</v>
      </c>
      <c r="L445" s="19"/>
      <c r="M445" s="19"/>
      <c r="N445" s="19"/>
      <c r="O445" s="19"/>
      <c r="P445" s="19">
        <v>5</v>
      </c>
      <c r="Q445" s="131"/>
      <c r="R445" s="19">
        <v>5</v>
      </c>
      <c r="S445" s="76" t="s">
        <v>264</v>
      </c>
      <c r="T445" s="15"/>
      <c r="U445" s="15"/>
      <c r="V445" s="15">
        <v>0</v>
      </c>
      <c r="Z445" s="15"/>
      <c r="AA445" s="79"/>
      <c r="AB445" s="79"/>
      <c r="AC445" s="80"/>
      <c r="AD445" s="80"/>
      <c r="AE445" s="81"/>
      <c r="AF445" s="15"/>
      <c r="AG445" s="79"/>
      <c r="AH445" s="76"/>
      <c r="AI445" s="76"/>
      <c r="AJ445" s="76"/>
      <c r="AK445" s="76"/>
    </row>
    <row r="446" spans="1:37" ht="14.25" hidden="1" customHeight="1" outlineLevel="1">
      <c r="A446" s="130" t="s">
        <v>11</v>
      </c>
      <c r="B446" s="19" t="s">
        <v>168</v>
      </c>
      <c r="C446" s="1">
        <v>4778073</v>
      </c>
      <c r="D446" s="1"/>
      <c r="E446" s="1" t="s">
        <v>11</v>
      </c>
      <c r="F446" s="124" t="s">
        <v>247</v>
      </c>
      <c r="G446" s="15"/>
      <c r="H446" s="19" t="s">
        <v>141</v>
      </c>
      <c r="I446" s="19">
        <v>0</v>
      </c>
      <c r="J446" s="15" t="s">
        <v>12</v>
      </c>
      <c r="K446" s="19" t="s">
        <v>366</v>
      </c>
      <c r="L446" s="19"/>
      <c r="M446" s="19"/>
      <c r="N446" s="19"/>
      <c r="O446" s="19"/>
      <c r="P446" s="19">
        <v>1</v>
      </c>
      <c r="Q446" s="131"/>
      <c r="R446" s="19">
        <v>1</v>
      </c>
      <c r="S446" s="19" t="s">
        <v>264</v>
      </c>
      <c r="U446" s="76"/>
      <c r="Z446" s="15"/>
      <c r="AA446" s="79"/>
      <c r="AB446" s="79"/>
      <c r="AC446" s="80"/>
      <c r="AD446" s="80"/>
      <c r="AE446" s="81"/>
      <c r="AF446" s="15"/>
      <c r="AG446" s="79"/>
      <c r="AH446" s="76"/>
      <c r="AI446" s="76"/>
      <c r="AJ446" s="76"/>
      <c r="AK446" s="76"/>
    </row>
    <row r="447" spans="1:37" ht="14.25" hidden="1" customHeight="1" outlineLevel="1">
      <c r="A447" s="130" t="s">
        <v>18</v>
      </c>
      <c r="B447" s="19" t="s">
        <v>168</v>
      </c>
      <c r="C447" s="1">
        <v>4657157</v>
      </c>
      <c r="D447" s="1"/>
      <c r="E447" s="1" t="s">
        <v>18</v>
      </c>
      <c r="F447" s="124" t="s">
        <v>240</v>
      </c>
      <c r="G447" s="15"/>
      <c r="H447" s="19" t="s">
        <v>111</v>
      </c>
      <c r="I447" s="19">
        <v>0</v>
      </c>
      <c r="J447" s="15" t="s">
        <v>19</v>
      </c>
      <c r="K447" s="19" t="s">
        <v>366</v>
      </c>
      <c r="L447" s="19"/>
      <c r="M447" s="19"/>
      <c r="N447" s="19"/>
      <c r="O447" s="19">
        <v>0</v>
      </c>
      <c r="P447" s="19">
        <v>5</v>
      </c>
      <c r="Q447" s="131"/>
      <c r="R447" s="19">
        <v>5</v>
      </c>
      <c r="S447" s="76" t="s">
        <v>264</v>
      </c>
      <c r="AC447" s="15"/>
      <c r="AD447" s="79"/>
      <c r="AF447" s="80"/>
      <c r="AH447" s="81"/>
      <c r="AI447" s="15"/>
      <c r="AJ447" s="79"/>
      <c r="AK447" s="76"/>
    </row>
    <row r="448" spans="1:37" ht="14.25" hidden="1" customHeight="1" outlineLevel="1">
      <c r="A448" s="130" t="s">
        <v>2</v>
      </c>
      <c r="B448" s="19" t="s">
        <v>168</v>
      </c>
      <c r="C448" s="1">
        <v>4657153</v>
      </c>
      <c r="D448" s="1"/>
      <c r="E448" s="1" t="s">
        <v>2</v>
      </c>
      <c r="F448" s="124" t="s">
        <v>240</v>
      </c>
      <c r="G448" s="15"/>
      <c r="H448" s="19" t="s">
        <v>111</v>
      </c>
      <c r="I448" s="19">
        <v>0</v>
      </c>
      <c r="J448" s="15" t="s">
        <v>3</v>
      </c>
      <c r="K448" s="19" t="s">
        <v>366</v>
      </c>
      <c r="L448" s="19"/>
      <c r="M448" s="19"/>
      <c r="N448" s="19"/>
      <c r="O448" s="19"/>
      <c r="P448" s="19">
        <v>5</v>
      </c>
      <c r="Q448" s="131"/>
      <c r="R448" s="19">
        <v>5</v>
      </c>
      <c r="S448" s="76" t="s">
        <v>264</v>
      </c>
      <c r="T448" s="15"/>
      <c r="U448" s="15"/>
      <c r="V448" s="15">
        <v>0</v>
      </c>
      <c r="Z448" s="15"/>
      <c r="AA448" s="79"/>
      <c r="AB448" s="79"/>
      <c r="AC448" s="80"/>
      <c r="AD448" s="80"/>
      <c r="AE448" s="81"/>
      <c r="AF448" s="15"/>
      <c r="AG448" s="79"/>
      <c r="AH448" s="76"/>
      <c r="AI448" s="76"/>
      <c r="AJ448" s="76"/>
      <c r="AK448" s="76"/>
    </row>
    <row r="449" spans="1:37" ht="14.25" hidden="1" customHeight="1" outlineLevel="1">
      <c r="A449" s="130" t="s">
        <v>4</v>
      </c>
      <c r="B449" s="19" t="s">
        <v>168</v>
      </c>
      <c r="C449" s="1">
        <v>3440904</v>
      </c>
      <c r="D449" s="1"/>
      <c r="E449" s="1" t="s">
        <v>4</v>
      </c>
      <c r="F449" s="124" t="s">
        <v>241</v>
      </c>
      <c r="G449" s="15"/>
      <c r="H449" s="19">
        <v>27</v>
      </c>
      <c r="I449" s="19">
        <v>0</v>
      </c>
      <c r="J449" s="15" t="s">
        <v>340</v>
      </c>
      <c r="K449" s="19" t="s">
        <v>367</v>
      </c>
      <c r="L449" s="19"/>
      <c r="M449" s="19"/>
      <c r="N449" s="19"/>
      <c r="O449" s="19"/>
      <c r="P449" s="19">
        <v>0.65</v>
      </c>
      <c r="Q449" s="131"/>
      <c r="R449" s="19">
        <v>1</v>
      </c>
      <c r="S449" s="19" t="s">
        <v>262</v>
      </c>
      <c r="T449" s="15"/>
      <c r="U449" s="15"/>
      <c r="V449" s="15">
        <v>0</v>
      </c>
      <c r="Z449" s="15"/>
      <c r="AA449" s="79"/>
      <c r="AB449" s="79"/>
      <c r="AC449" s="80"/>
      <c r="AD449" s="80"/>
      <c r="AE449" s="81"/>
      <c r="AF449" s="15"/>
      <c r="AG449" s="79"/>
      <c r="AH449" s="76"/>
      <c r="AI449" s="76"/>
      <c r="AJ449" s="76"/>
      <c r="AK449" s="76"/>
    </row>
    <row r="450" spans="1:37" ht="14.25" hidden="1" customHeight="1" outlineLevel="1">
      <c r="A450" s="130" t="s">
        <v>5</v>
      </c>
      <c r="B450" s="19" t="s">
        <v>168</v>
      </c>
      <c r="C450" s="1">
        <v>5808213</v>
      </c>
      <c r="D450" s="1"/>
      <c r="E450" s="1" t="s">
        <v>5</v>
      </c>
      <c r="F450" s="124" t="s">
        <v>240</v>
      </c>
      <c r="G450" s="15"/>
      <c r="H450" s="19" t="s">
        <v>111</v>
      </c>
      <c r="I450" s="19"/>
      <c r="J450" s="15" t="s">
        <v>6</v>
      </c>
      <c r="K450" s="19" t="s">
        <v>367</v>
      </c>
      <c r="L450" s="19"/>
      <c r="M450" s="19"/>
      <c r="N450" s="19"/>
      <c r="O450" s="19"/>
      <c r="P450" s="19">
        <v>5</v>
      </c>
      <c r="Q450" s="131"/>
      <c r="R450" s="19">
        <v>5</v>
      </c>
      <c r="S450" s="19" t="s">
        <v>264</v>
      </c>
      <c r="T450" s="15"/>
      <c r="U450" s="15"/>
      <c r="V450" s="15">
        <v>0</v>
      </c>
      <c r="Z450" s="15"/>
      <c r="AA450" s="79"/>
      <c r="AB450" s="79"/>
      <c r="AC450" s="80"/>
      <c r="AD450" s="80"/>
      <c r="AE450" s="81"/>
      <c r="AF450" s="15"/>
      <c r="AG450" s="79"/>
      <c r="AH450" s="76"/>
      <c r="AI450" s="76"/>
      <c r="AJ450" s="76"/>
      <c r="AK450" s="76"/>
    </row>
    <row r="451" spans="1:37" ht="14.25" hidden="1" customHeight="1" outlineLevel="1" collapsed="1">
      <c r="A451" s="130" t="s">
        <v>9</v>
      </c>
      <c r="B451" s="19" t="s">
        <v>168</v>
      </c>
      <c r="C451" s="1">
        <v>4134093</v>
      </c>
      <c r="D451" s="1"/>
      <c r="E451" s="1" t="s">
        <v>9</v>
      </c>
      <c r="F451" s="124" t="s">
        <v>255</v>
      </c>
      <c r="G451" s="15"/>
      <c r="H451" s="19" t="s">
        <v>170</v>
      </c>
      <c r="I451" s="19">
        <v>0</v>
      </c>
      <c r="J451" s="15" t="s">
        <v>10</v>
      </c>
      <c r="K451" s="19" t="s">
        <v>366</v>
      </c>
      <c r="L451" s="19"/>
      <c r="M451" s="19"/>
      <c r="N451" s="19"/>
      <c r="O451" s="19"/>
      <c r="P451" s="19">
        <v>210</v>
      </c>
      <c r="Q451" s="131"/>
      <c r="R451" s="19">
        <v>210</v>
      </c>
      <c r="S451" s="19" t="s">
        <v>264</v>
      </c>
    </row>
    <row r="452" spans="1:37" ht="14.25" hidden="1" customHeight="1" outlineLevel="1">
      <c r="A452" s="134"/>
      <c r="B452" s="19" t="s">
        <v>168</v>
      </c>
      <c r="C452" s="1">
        <v>4519127</v>
      </c>
      <c r="D452" s="1"/>
      <c r="E452" s="1" t="s">
        <v>9</v>
      </c>
      <c r="F452" s="124" t="s">
        <v>240</v>
      </c>
      <c r="G452" s="15"/>
      <c r="H452" s="19" t="s">
        <v>111</v>
      </c>
      <c r="I452" s="19">
        <v>0</v>
      </c>
      <c r="J452" s="15" t="s">
        <v>10</v>
      </c>
      <c r="K452" s="19" t="s">
        <v>366</v>
      </c>
      <c r="L452" s="19"/>
      <c r="M452" s="19"/>
      <c r="N452" s="19"/>
      <c r="O452" s="19"/>
      <c r="P452" s="19">
        <v>5</v>
      </c>
      <c r="Q452" s="131"/>
      <c r="R452" s="19">
        <v>5</v>
      </c>
      <c r="S452" s="76" t="s">
        <v>264</v>
      </c>
      <c r="T452" s="15"/>
      <c r="U452" s="15"/>
      <c r="V452" s="15">
        <v>0</v>
      </c>
      <c r="Z452" s="15"/>
      <c r="AA452" s="79"/>
      <c r="AB452" s="79"/>
      <c r="AC452" s="80"/>
      <c r="AD452" s="80"/>
      <c r="AE452" s="81"/>
      <c r="AF452" s="15"/>
      <c r="AG452" s="79"/>
      <c r="AH452" s="76"/>
      <c r="AI452" s="76"/>
      <c r="AJ452" s="76"/>
      <c r="AK452" s="76"/>
    </row>
    <row r="453" spans="1:37" ht="14.25" hidden="1" customHeight="1" outlineLevel="1">
      <c r="A453" s="130" t="s">
        <v>13</v>
      </c>
      <c r="B453" s="19" t="s">
        <v>168</v>
      </c>
      <c r="C453" s="1">
        <v>5192217</v>
      </c>
      <c r="D453" s="1"/>
      <c r="E453" s="1" t="s">
        <v>13</v>
      </c>
      <c r="F453" s="124" t="s">
        <v>240</v>
      </c>
      <c r="G453" s="15"/>
      <c r="H453" s="19" t="s">
        <v>111</v>
      </c>
      <c r="I453" s="19">
        <v>0</v>
      </c>
      <c r="J453" s="15" t="s">
        <v>341</v>
      </c>
      <c r="K453" s="19" t="s">
        <v>366</v>
      </c>
      <c r="L453" s="19"/>
      <c r="M453" s="19"/>
      <c r="N453" s="19"/>
      <c r="O453" s="19"/>
      <c r="P453" s="19">
        <v>5</v>
      </c>
      <c r="Q453" s="131"/>
      <c r="R453" s="19">
        <v>5</v>
      </c>
      <c r="S453" s="76" t="s">
        <v>264</v>
      </c>
      <c r="U453" s="76"/>
      <c r="Z453" s="15"/>
      <c r="AA453" s="79"/>
      <c r="AB453" s="79"/>
      <c r="AC453" s="80"/>
      <c r="AD453" s="80"/>
      <c r="AE453" s="81"/>
      <c r="AF453" s="15"/>
      <c r="AG453" s="79"/>
      <c r="AH453" s="76"/>
      <c r="AI453" s="76"/>
      <c r="AJ453" s="76"/>
      <c r="AK453" s="76"/>
    </row>
    <row r="454" spans="1:37" ht="14.25" hidden="1" customHeight="1" outlineLevel="1">
      <c r="A454" s="130" t="s">
        <v>14</v>
      </c>
      <c r="B454" s="19" t="s">
        <v>168</v>
      </c>
      <c r="C454" s="1">
        <v>5192236</v>
      </c>
      <c r="D454" s="1"/>
      <c r="E454" s="1" t="s">
        <v>14</v>
      </c>
      <c r="F454" s="124" t="s">
        <v>240</v>
      </c>
      <c r="G454" s="15"/>
      <c r="H454" s="19" t="s">
        <v>111</v>
      </c>
      <c r="J454" s="136" t="s">
        <v>342</v>
      </c>
      <c r="K454" s="76" t="s">
        <v>366</v>
      </c>
      <c r="P454" s="76">
        <v>5</v>
      </c>
      <c r="R454" s="76">
        <v>5</v>
      </c>
      <c r="S454" s="76" t="s">
        <v>264</v>
      </c>
      <c r="AC454" s="15"/>
      <c r="AD454" s="79"/>
      <c r="AF454" s="80"/>
      <c r="AH454" s="81"/>
      <c r="AI454" s="15"/>
      <c r="AJ454" s="79"/>
      <c r="AK454" s="76"/>
    </row>
    <row r="455" spans="1:37" ht="14.25" hidden="1" customHeight="1" outlineLevel="1">
      <c r="A455" s="130"/>
      <c r="B455" s="19" t="s">
        <v>168</v>
      </c>
      <c r="C455" s="1">
        <v>5192251</v>
      </c>
      <c r="D455" s="1"/>
      <c r="E455" s="1" t="s">
        <v>14</v>
      </c>
      <c r="F455" s="124" t="s">
        <v>343</v>
      </c>
      <c r="G455" s="15"/>
      <c r="H455" s="19">
        <v>65</v>
      </c>
      <c r="I455" s="19">
        <v>0</v>
      </c>
      <c r="J455" s="136" t="s">
        <v>342</v>
      </c>
      <c r="K455" s="19" t="s">
        <v>366</v>
      </c>
      <c r="L455" s="19"/>
      <c r="M455" s="19"/>
      <c r="N455" s="19"/>
      <c r="O455" s="19">
        <v>0</v>
      </c>
      <c r="P455" s="19">
        <v>5</v>
      </c>
      <c r="Q455" s="131"/>
      <c r="R455" s="19">
        <v>1</v>
      </c>
      <c r="S455" s="19" t="s">
        <v>262</v>
      </c>
      <c r="U455" s="15"/>
      <c r="V455" s="15"/>
      <c r="Z455" s="15"/>
      <c r="AA455" s="79"/>
      <c r="AB455" s="79"/>
      <c r="AC455" s="80"/>
      <c r="AD455" s="80"/>
      <c r="AE455" s="81"/>
      <c r="AF455" s="15"/>
      <c r="AG455" s="79"/>
      <c r="AH455" s="76"/>
      <c r="AI455" s="76"/>
      <c r="AJ455" s="76"/>
      <c r="AK455" s="76"/>
    </row>
    <row r="456" spans="1:37" ht="14.25" hidden="1" customHeight="1" outlineLevel="1">
      <c r="A456" s="130" t="s">
        <v>15</v>
      </c>
      <c r="B456" s="19" t="s">
        <v>168</v>
      </c>
      <c r="C456" s="1">
        <v>5192269</v>
      </c>
      <c r="D456" s="1"/>
      <c r="E456" s="1" t="s">
        <v>15</v>
      </c>
      <c r="F456" s="124" t="s">
        <v>240</v>
      </c>
      <c r="G456" s="15"/>
      <c r="H456" s="19" t="s">
        <v>111</v>
      </c>
      <c r="I456" s="19" t="s">
        <v>125</v>
      </c>
      <c r="J456" s="15" t="s">
        <v>344</v>
      </c>
      <c r="K456" s="19" t="s">
        <v>366</v>
      </c>
      <c r="L456" s="19"/>
      <c r="M456" s="19"/>
      <c r="N456" s="19"/>
      <c r="O456" s="19"/>
      <c r="P456" s="19">
        <v>5</v>
      </c>
      <c r="Q456" s="131"/>
      <c r="R456" s="19">
        <v>5</v>
      </c>
      <c r="S456" s="76" t="s">
        <v>264</v>
      </c>
      <c r="AC456" s="15"/>
      <c r="AD456" s="79"/>
      <c r="AF456" s="80"/>
      <c r="AH456" s="81"/>
      <c r="AI456" s="15"/>
      <c r="AJ456" s="79"/>
      <c r="AK456" s="76"/>
    </row>
    <row r="457" spans="1:37" ht="14.25" hidden="1" customHeight="1" outlineLevel="1">
      <c r="A457" s="130" t="s">
        <v>16</v>
      </c>
      <c r="B457" s="19" t="s">
        <v>168</v>
      </c>
      <c r="C457" s="1">
        <v>5286923</v>
      </c>
      <c r="D457" s="1"/>
      <c r="E457" s="1" t="s">
        <v>16</v>
      </c>
      <c r="F457" s="124" t="s">
        <v>240</v>
      </c>
      <c r="G457" s="15"/>
      <c r="H457" s="19" t="s">
        <v>111</v>
      </c>
      <c r="I457" s="19">
        <v>0</v>
      </c>
      <c r="J457" s="15" t="s">
        <v>17</v>
      </c>
      <c r="K457" s="19" t="s">
        <v>366</v>
      </c>
      <c r="L457" s="19"/>
      <c r="M457" s="19"/>
      <c r="N457" s="19"/>
      <c r="O457" s="19"/>
      <c r="P457" s="19">
        <v>5</v>
      </c>
      <c r="Q457" s="131"/>
      <c r="R457" s="19">
        <v>5</v>
      </c>
      <c r="S457" s="76" t="s">
        <v>264</v>
      </c>
      <c r="AC457" s="15"/>
      <c r="AD457" s="79"/>
      <c r="AF457" s="80"/>
      <c r="AH457" s="81"/>
      <c r="AI457" s="15"/>
      <c r="AJ457" s="79"/>
      <c r="AK457" s="76"/>
    </row>
    <row r="458" spans="1:37" ht="14.25" hidden="1" customHeight="1" outlineLevel="1">
      <c r="A458" s="130" t="s">
        <v>374</v>
      </c>
      <c r="B458" s="19" t="s">
        <v>168</v>
      </c>
      <c r="C458" s="1">
        <v>5889729</v>
      </c>
      <c r="D458" s="1"/>
      <c r="E458" s="1" t="s">
        <v>374</v>
      </c>
      <c r="F458" s="124" t="s">
        <v>240</v>
      </c>
      <c r="G458" s="15"/>
      <c r="H458" s="19" t="s">
        <v>111</v>
      </c>
      <c r="I458" s="19">
        <v>0</v>
      </c>
      <c r="J458" s="15" t="s">
        <v>375</v>
      </c>
      <c r="K458" s="19" t="s">
        <v>366</v>
      </c>
      <c r="L458" s="19"/>
      <c r="M458" s="19"/>
      <c r="N458" s="19"/>
      <c r="O458" s="19"/>
      <c r="P458" s="19">
        <v>5</v>
      </c>
      <c r="Q458" s="131"/>
      <c r="R458" s="19">
        <v>5</v>
      </c>
      <c r="S458" s="76" t="s">
        <v>264</v>
      </c>
      <c r="AC458" s="15"/>
      <c r="AD458" s="79"/>
      <c r="AF458" s="80"/>
      <c r="AH458" s="81"/>
      <c r="AI458" s="15"/>
      <c r="AJ458" s="79"/>
      <c r="AK458" s="76"/>
    </row>
    <row r="459" spans="1:37" ht="14.25" hidden="1" customHeight="1" outlineLevel="1">
      <c r="A459" s="130" t="s">
        <v>20</v>
      </c>
      <c r="B459" s="19" t="s">
        <v>168</v>
      </c>
      <c r="C459" s="1">
        <v>5461001</v>
      </c>
      <c r="D459" s="1"/>
      <c r="E459" s="1" t="s">
        <v>20</v>
      </c>
      <c r="F459" s="124" t="s">
        <v>345</v>
      </c>
      <c r="G459" s="15"/>
      <c r="H459" s="19">
        <v>73</v>
      </c>
      <c r="I459" s="19">
        <v>0</v>
      </c>
      <c r="J459" s="15" t="s">
        <v>21</v>
      </c>
      <c r="K459" s="19" t="s">
        <v>366</v>
      </c>
      <c r="L459" s="19"/>
      <c r="M459" s="19"/>
      <c r="N459" s="19"/>
      <c r="O459" s="19"/>
      <c r="P459" s="19">
        <v>30</v>
      </c>
      <c r="Q459" s="131"/>
      <c r="R459" s="19">
        <v>30</v>
      </c>
      <c r="S459" s="19" t="s">
        <v>263</v>
      </c>
      <c r="AC459" s="15"/>
      <c r="AD459" s="79"/>
      <c r="AF459" s="80"/>
      <c r="AH459" s="81"/>
      <c r="AI459" s="15"/>
      <c r="AJ459" s="79"/>
      <c r="AK459" s="76"/>
    </row>
    <row r="460" spans="1:37" ht="14.25" hidden="1" customHeight="1" outlineLevel="1">
      <c r="A460" s="130" t="s">
        <v>22</v>
      </c>
      <c r="B460" s="19" t="s">
        <v>168</v>
      </c>
      <c r="C460" s="1">
        <v>5460866</v>
      </c>
      <c r="D460" s="1"/>
      <c r="E460" s="1" t="s">
        <v>22</v>
      </c>
      <c r="F460" s="124" t="s">
        <v>345</v>
      </c>
      <c r="G460" s="15"/>
      <c r="H460" s="19">
        <v>73</v>
      </c>
      <c r="I460" s="19">
        <v>0</v>
      </c>
      <c r="J460" s="15" t="s">
        <v>23</v>
      </c>
      <c r="K460" s="19" t="s">
        <v>366</v>
      </c>
      <c r="L460" s="19"/>
      <c r="M460" s="19"/>
      <c r="N460" s="19"/>
      <c r="O460" s="19"/>
      <c r="P460" s="19">
        <v>25</v>
      </c>
      <c r="Q460" s="131"/>
      <c r="R460" s="19">
        <v>25</v>
      </c>
      <c r="S460" s="19" t="s">
        <v>263</v>
      </c>
      <c r="AC460" s="15"/>
      <c r="AD460" s="79"/>
      <c r="AF460" s="80"/>
      <c r="AH460" s="81"/>
      <c r="AI460" s="15"/>
      <c r="AJ460" s="79"/>
      <c r="AK460" s="76"/>
    </row>
    <row r="461" spans="1:37" ht="14.25" hidden="1" customHeight="1" outlineLevel="1">
      <c r="A461" s="130" t="s">
        <v>213</v>
      </c>
      <c r="B461" s="19" t="s">
        <v>168</v>
      </c>
      <c r="C461" s="1">
        <v>4093244</v>
      </c>
      <c r="D461" s="1"/>
      <c r="E461" s="1" t="s">
        <v>213</v>
      </c>
      <c r="F461" s="124" t="s">
        <v>258</v>
      </c>
      <c r="G461" s="15"/>
      <c r="H461" s="19" t="s">
        <v>177</v>
      </c>
      <c r="I461" s="19">
        <v>0</v>
      </c>
      <c r="J461" s="125" t="s">
        <v>214</v>
      </c>
      <c r="K461" s="19" t="s">
        <v>366</v>
      </c>
      <c r="L461" s="19"/>
      <c r="M461" s="19"/>
      <c r="N461" s="19"/>
      <c r="O461" s="19"/>
      <c r="P461" s="19">
        <v>200</v>
      </c>
      <c r="Q461" s="131"/>
      <c r="R461" s="19">
        <v>200</v>
      </c>
      <c r="S461" s="19" t="s">
        <v>264</v>
      </c>
      <c r="T461" s="15"/>
      <c r="U461" s="15"/>
      <c r="V461" s="15"/>
      <c r="Z461" s="15"/>
      <c r="AA461" s="79"/>
      <c r="AB461" s="79"/>
      <c r="AC461" s="80"/>
      <c r="AD461" s="80"/>
      <c r="AE461" s="81"/>
      <c r="AF461" s="15"/>
      <c r="AG461" s="79"/>
      <c r="AH461" s="76"/>
      <c r="AI461" s="76"/>
      <c r="AJ461" s="76"/>
      <c r="AK461" s="76"/>
    </row>
    <row r="462" spans="1:37" ht="14.25" hidden="1" customHeight="1" outlineLevel="1">
      <c r="A462" s="130" t="s">
        <v>124</v>
      </c>
      <c r="B462" s="19" t="s">
        <v>168</v>
      </c>
      <c r="C462" s="1">
        <v>5184044</v>
      </c>
      <c r="D462" s="1"/>
      <c r="E462" s="1" t="s">
        <v>213</v>
      </c>
      <c r="F462" s="124" t="s">
        <v>254</v>
      </c>
      <c r="G462" s="15"/>
      <c r="H462" s="19" t="s">
        <v>147</v>
      </c>
      <c r="I462" s="19">
        <v>0</v>
      </c>
      <c r="J462" s="125" t="s">
        <v>214</v>
      </c>
      <c r="K462" s="19" t="s">
        <v>366</v>
      </c>
      <c r="L462" s="19"/>
      <c r="M462" s="19"/>
      <c r="N462" s="19"/>
      <c r="O462" s="19"/>
      <c r="P462" s="19">
        <v>60</v>
      </c>
      <c r="Q462" s="131"/>
      <c r="R462" s="19">
        <v>60</v>
      </c>
      <c r="S462" s="19" t="s">
        <v>264</v>
      </c>
      <c r="T462" s="15"/>
      <c r="U462" s="15"/>
      <c r="V462" s="15"/>
      <c r="Z462" s="15"/>
      <c r="AA462" s="79"/>
      <c r="AB462" s="79"/>
      <c r="AC462" s="80"/>
      <c r="AD462" s="80"/>
      <c r="AE462" s="81"/>
      <c r="AF462" s="15"/>
      <c r="AG462" s="79"/>
      <c r="AH462" s="76"/>
      <c r="AI462" s="76"/>
      <c r="AJ462" s="76"/>
      <c r="AK462" s="76"/>
    </row>
    <row r="463" spans="1:37" ht="14.25" hidden="1" customHeight="1" outlineLevel="1">
      <c r="A463" s="130" t="s">
        <v>281</v>
      </c>
      <c r="B463" s="19" t="s">
        <v>168</v>
      </c>
      <c r="C463" s="1">
        <v>5711355</v>
      </c>
      <c r="D463" s="1"/>
      <c r="E463" s="1" t="s">
        <v>281</v>
      </c>
      <c r="F463" s="124" t="s">
        <v>282</v>
      </c>
      <c r="G463" s="15"/>
      <c r="H463" s="19" t="s">
        <v>283</v>
      </c>
      <c r="I463" s="19"/>
      <c r="J463" s="125" t="s">
        <v>400</v>
      </c>
      <c r="K463" s="19" t="s">
        <v>366</v>
      </c>
      <c r="L463" s="19"/>
      <c r="M463" s="19"/>
      <c r="N463" s="19"/>
      <c r="O463" s="19"/>
      <c r="P463" s="19">
        <v>55</v>
      </c>
      <c r="Q463" s="131"/>
      <c r="R463" s="19">
        <v>55</v>
      </c>
      <c r="S463" s="19" t="s">
        <v>263</v>
      </c>
      <c r="T463" s="15"/>
      <c r="U463" s="15"/>
      <c r="V463" s="15"/>
      <c r="Z463" s="15"/>
      <c r="AA463" s="79"/>
      <c r="AB463" s="79"/>
      <c r="AC463" s="80"/>
      <c r="AD463" s="80"/>
      <c r="AE463" s="81"/>
      <c r="AF463" s="15"/>
      <c r="AG463" s="79"/>
      <c r="AH463" s="76"/>
      <c r="AI463" s="76"/>
      <c r="AJ463" s="76"/>
      <c r="AK463" s="76"/>
    </row>
    <row r="464" spans="1:37" ht="14.25" hidden="1" customHeight="1" outlineLevel="1">
      <c r="A464" s="130" t="s">
        <v>284</v>
      </c>
      <c r="B464" s="19" t="s">
        <v>168</v>
      </c>
      <c r="C464" s="1">
        <v>5538662</v>
      </c>
      <c r="D464" s="1"/>
      <c r="E464" s="1" t="s">
        <v>284</v>
      </c>
      <c r="F464" s="124" t="s">
        <v>167</v>
      </c>
      <c r="G464" s="15"/>
      <c r="H464" s="19" t="s">
        <v>145</v>
      </c>
      <c r="I464" s="19"/>
      <c r="J464" s="125" t="s">
        <v>401</v>
      </c>
      <c r="K464" s="19" t="s">
        <v>366</v>
      </c>
      <c r="L464" s="19"/>
      <c r="M464" s="19"/>
      <c r="N464" s="19"/>
      <c r="O464" s="19"/>
      <c r="P464" s="19">
        <v>20</v>
      </c>
      <c r="Q464" s="131"/>
      <c r="R464" s="19">
        <v>20</v>
      </c>
      <c r="S464" s="19" t="s">
        <v>264</v>
      </c>
      <c r="T464" s="15"/>
      <c r="U464" s="15"/>
      <c r="V464" s="15"/>
      <c r="Z464" s="15"/>
      <c r="AA464" s="79"/>
      <c r="AB464" s="79"/>
      <c r="AC464" s="80"/>
      <c r="AD464" s="80"/>
      <c r="AE464" s="81"/>
      <c r="AF464" s="15"/>
      <c r="AG464" s="79"/>
      <c r="AH464" s="76"/>
      <c r="AI464" s="76"/>
      <c r="AJ464" s="76"/>
      <c r="AK464" s="76"/>
    </row>
    <row r="465" spans="1:37" ht="14.25" hidden="1" customHeight="1" outlineLevel="1">
      <c r="A465" s="130" t="s">
        <v>89</v>
      </c>
      <c r="B465" s="19" t="s">
        <v>168</v>
      </c>
      <c r="C465" s="1">
        <v>5536947</v>
      </c>
      <c r="D465" s="1"/>
      <c r="E465" s="1" t="s">
        <v>89</v>
      </c>
      <c r="F465" s="124" t="s">
        <v>257</v>
      </c>
      <c r="G465" s="15"/>
      <c r="H465" s="19">
        <v>56</v>
      </c>
      <c r="I465" s="19">
        <v>0</v>
      </c>
      <c r="J465" s="125" t="s">
        <v>402</v>
      </c>
      <c r="K465" s="19" t="s">
        <v>366</v>
      </c>
      <c r="L465" s="19"/>
      <c r="M465" s="19"/>
      <c r="N465" s="19"/>
      <c r="O465" s="19">
        <v>0</v>
      </c>
      <c r="P465" s="19">
        <v>0.2</v>
      </c>
      <c r="Q465" s="131"/>
      <c r="R465" s="19">
        <v>1</v>
      </c>
      <c r="S465" s="19" t="s">
        <v>262</v>
      </c>
      <c r="T465" s="15"/>
      <c r="U465" s="15"/>
      <c r="V465" s="15"/>
      <c r="Z465" s="15"/>
      <c r="AA465" s="79"/>
      <c r="AB465" s="79"/>
      <c r="AC465" s="80"/>
      <c r="AD465" s="80"/>
      <c r="AE465" s="81"/>
      <c r="AF465" s="15"/>
      <c r="AG465" s="79"/>
      <c r="AH465" s="76"/>
      <c r="AI465" s="76"/>
      <c r="AJ465" s="76"/>
      <c r="AK465" s="76"/>
    </row>
    <row r="466" spans="1:37" ht="14.25" hidden="1" customHeight="1" outlineLevel="1">
      <c r="A466" s="130" t="s">
        <v>86</v>
      </c>
      <c r="B466" s="19" t="s">
        <v>168</v>
      </c>
      <c r="C466" s="133" t="s">
        <v>346</v>
      </c>
      <c r="D466" s="1"/>
      <c r="E466" s="1" t="s">
        <v>86</v>
      </c>
      <c r="F466" s="124" t="s">
        <v>347</v>
      </c>
      <c r="G466" s="15"/>
      <c r="H466" s="19">
        <v>79</v>
      </c>
      <c r="I466" s="19">
        <v>0</v>
      </c>
      <c r="J466" s="123" t="s">
        <v>484</v>
      </c>
      <c r="K466" s="19" t="s">
        <v>367</v>
      </c>
      <c r="L466" s="19"/>
      <c r="M466" s="19"/>
      <c r="N466" s="19"/>
      <c r="O466" s="19"/>
      <c r="P466" s="19">
        <v>0.2</v>
      </c>
      <c r="Q466" s="131"/>
      <c r="R466" s="19">
        <v>1</v>
      </c>
      <c r="S466" s="19" t="s">
        <v>262</v>
      </c>
      <c r="T466" s="15"/>
      <c r="U466" s="15"/>
      <c r="V466" s="15"/>
      <c r="Z466" s="15"/>
      <c r="AA466" s="79"/>
      <c r="AB466" s="79"/>
      <c r="AC466" s="80"/>
      <c r="AD466" s="80"/>
      <c r="AE466" s="81"/>
      <c r="AF466" s="15"/>
      <c r="AG466" s="79"/>
      <c r="AH466" s="76"/>
      <c r="AI466" s="76"/>
      <c r="AJ466" s="76"/>
      <c r="AK466" s="76"/>
    </row>
    <row r="467" spans="1:37" ht="14.25" hidden="1" customHeight="1" outlineLevel="1">
      <c r="A467" s="130"/>
      <c r="B467" s="19" t="s">
        <v>168</v>
      </c>
      <c r="C467" s="1">
        <v>3144350</v>
      </c>
      <c r="D467" s="1"/>
      <c r="E467" s="1" t="s">
        <v>86</v>
      </c>
      <c r="F467" s="124" t="s">
        <v>241</v>
      </c>
      <c r="G467" s="15"/>
      <c r="H467" s="19">
        <v>27</v>
      </c>
      <c r="I467" s="19">
        <v>0</v>
      </c>
      <c r="J467" s="123" t="s">
        <v>484</v>
      </c>
      <c r="K467" s="19" t="s">
        <v>367</v>
      </c>
      <c r="L467" s="19"/>
      <c r="M467" s="19"/>
      <c r="N467" s="19"/>
      <c r="O467" s="19"/>
      <c r="P467" s="19">
        <v>0.65</v>
      </c>
      <c r="Q467" s="131"/>
      <c r="R467" s="19">
        <v>1</v>
      </c>
      <c r="S467" s="19" t="s">
        <v>262</v>
      </c>
      <c r="T467" s="15"/>
      <c r="U467" s="15"/>
      <c r="V467" s="15"/>
      <c r="Z467" s="15"/>
      <c r="AA467" s="79"/>
      <c r="AB467" s="79"/>
      <c r="AC467" s="80"/>
      <c r="AD467" s="80"/>
      <c r="AE467" s="81"/>
      <c r="AF467" s="15"/>
      <c r="AG467" s="79"/>
      <c r="AH467" s="76"/>
      <c r="AI467" s="76"/>
      <c r="AJ467" s="76"/>
      <c r="AK467" s="76"/>
    </row>
    <row r="468" spans="1:37" ht="14.25" hidden="1" customHeight="1" outlineLevel="1">
      <c r="A468" s="130" t="s">
        <v>88</v>
      </c>
      <c r="B468" s="19" t="s">
        <v>168</v>
      </c>
      <c r="C468" s="1">
        <v>5064247</v>
      </c>
      <c r="D468" s="1"/>
      <c r="E468" s="1" t="s">
        <v>88</v>
      </c>
      <c r="F468" s="124" t="s">
        <v>240</v>
      </c>
      <c r="G468" s="15"/>
      <c r="H468" s="19" t="s">
        <v>111</v>
      </c>
      <c r="I468" s="19">
        <v>0</v>
      </c>
      <c r="J468" s="125" t="s">
        <v>348</v>
      </c>
      <c r="K468" s="19" t="s">
        <v>367</v>
      </c>
      <c r="L468" s="19"/>
      <c r="M468" s="19"/>
      <c r="N468" s="19"/>
      <c r="O468" s="19"/>
      <c r="P468" s="19">
        <v>8.5</v>
      </c>
      <c r="Q468" s="131"/>
      <c r="R468" s="19">
        <v>5</v>
      </c>
      <c r="S468" s="76" t="s">
        <v>264</v>
      </c>
      <c r="T468" s="15"/>
      <c r="U468" s="15"/>
      <c r="V468" s="15"/>
      <c r="Z468" s="15"/>
      <c r="AA468" s="79"/>
      <c r="AB468" s="79"/>
      <c r="AC468" s="80"/>
      <c r="AD468" s="80"/>
      <c r="AE468" s="81"/>
      <c r="AF468" s="15"/>
      <c r="AG468" s="79"/>
      <c r="AH468" s="76"/>
      <c r="AI468" s="76"/>
      <c r="AJ468" s="76"/>
      <c r="AK468" s="76"/>
    </row>
    <row r="469" spans="1:37" ht="14.25" hidden="1" customHeight="1" outlineLevel="1">
      <c r="A469" s="130" t="s">
        <v>61</v>
      </c>
      <c r="B469" s="19" t="s">
        <v>168</v>
      </c>
      <c r="C469" s="1">
        <v>5724299</v>
      </c>
      <c r="D469" s="1"/>
      <c r="E469" s="1" t="s">
        <v>61</v>
      </c>
      <c r="F469" s="124" t="s">
        <v>240</v>
      </c>
      <c r="G469" s="15"/>
      <c r="H469" s="19" t="s">
        <v>111</v>
      </c>
      <c r="I469" s="19">
        <v>0</v>
      </c>
      <c r="J469" s="125" t="s">
        <v>349</v>
      </c>
      <c r="K469" s="19" t="s">
        <v>367</v>
      </c>
      <c r="L469" s="19"/>
      <c r="M469" s="19"/>
      <c r="N469" s="19"/>
      <c r="O469" s="19"/>
      <c r="P469" s="19">
        <v>5</v>
      </c>
      <c r="Q469" s="131">
        <v>0</v>
      </c>
      <c r="R469" s="19">
        <v>5</v>
      </c>
      <c r="S469" s="76" t="s">
        <v>264</v>
      </c>
      <c r="T469" s="15"/>
      <c r="U469" s="15"/>
      <c r="V469" s="15"/>
      <c r="Z469" s="15"/>
      <c r="AA469" s="79"/>
      <c r="AB469" s="79"/>
      <c r="AC469" s="80"/>
      <c r="AD469" s="80"/>
      <c r="AE469" s="81"/>
      <c r="AF469" s="15"/>
      <c r="AG469" s="79"/>
      <c r="AH469" s="76"/>
      <c r="AI469" s="76"/>
      <c r="AJ469" s="76"/>
      <c r="AK469" s="76"/>
    </row>
    <row r="470" spans="1:37" ht="14.25" hidden="1" customHeight="1" outlineLevel="1">
      <c r="A470" s="130" t="s">
        <v>62</v>
      </c>
      <c r="B470" s="19" t="s">
        <v>168</v>
      </c>
      <c r="C470" s="1">
        <v>5724221</v>
      </c>
      <c r="D470" s="1"/>
      <c r="E470" s="1" t="s">
        <v>62</v>
      </c>
      <c r="F470" s="124" t="s">
        <v>240</v>
      </c>
      <c r="G470" s="15"/>
      <c r="H470" s="19" t="s">
        <v>111</v>
      </c>
      <c r="I470" s="19">
        <v>0</v>
      </c>
      <c r="J470" s="125" t="s">
        <v>350</v>
      </c>
      <c r="K470" s="19" t="s">
        <v>367</v>
      </c>
      <c r="L470" s="19"/>
      <c r="M470" s="19"/>
      <c r="N470" s="19"/>
      <c r="O470" s="19"/>
      <c r="P470" s="19">
        <v>5</v>
      </c>
      <c r="Q470" s="131">
        <v>0</v>
      </c>
      <c r="R470" s="19">
        <v>5</v>
      </c>
      <c r="S470" s="76" t="s">
        <v>264</v>
      </c>
      <c r="T470" s="15"/>
      <c r="U470" s="15"/>
      <c r="V470" s="15"/>
      <c r="Z470" s="15"/>
      <c r="AA470" s="79"/>
      <c r="AB470" s="79"/>
      <c r="AC470" s="80"/>
      <c r="AD470" s="80"/>
      <c r="AE470" s="81"/>
      <c r="AF470" s="15"/>
      <c r="AG470" s="79"/>
      <c r="AH470" s="76"/>
      <c r="AI470" s="76"/>
      <c r="AJ470" s="76"/>
      <c r="AK470" s="76"/>
    </row>
    <row r="471" spans="1:37" ht="14.25" hidden="1" customHeight="1" outlineLevel="1">
      <c r="A471" s="130" t="s">
        <v>388</v>
      </c>
      <c r="B471" s="19" t="s">
        <v>168</v>
      </c>
      <c r="C471" s="1">
        <v>5816887</v>
      </c>
      <c r="D471" s="1"/>
      <c r="E471" s="1" t="s">
        <v>388</v>
      </c>
      <c r="F471" s="124" t="s">
        <v>146</v>
      </c>
      <c r="G471" s="15"/>
      <c r="H471" s="19" t="s">
        <v>143</v>
      </c>
      <c r="I471" s="19"/>
      <c r="J471" s="123" t="s">
        <v>403</v>
      </c>
      <c r="K471" s="19" t="s">
        <v>367</v>
      </c>
      <c r="L471" s="19"/>
      <c r="M471" s="19"/>
      <c r="N471" s="19"/>
      <c r="O471" s="19"/>
      <c r="P471" s="19">
        <v>208</v>
      </c>
      <c r="Q471" s="131"/>
      <c r="R471" s="19">
        <v>208</v>
      </c>
      <c r="S471" s="19" t="s">
        <v>264</v>
      </c>
      <c r="T471" s="15"/>
      <c r="U471" s="15"/>
      <c r="V471" s="15"/>
      <c r="Z471" s="15"/>
      <c r="AA471" s="79"/>
      <c r="AB471" s="79"/>
      <c r="AC471" s="80"/>
      <c r="AD471" s="80"/>
      <c r="AE471" s="81"/>
      <c r="AF471" s="15"/>
      <c r="AG471" s="79"/>
      <c r="AH471" s="76"/>
      <c r="AI471" s="76"/>
      <c r="AJ471" s="76"/>
      <c r="AK471" s="76"/>
    </row>
    <row r="472" spans="1:37" ht="14.25" hidden="1" customHeight="1" outlineLevel="1">
      <c r="A472" s="130" t="s">
        <v>471</v>
      </c>
      <c r="B472" s="19" t="s">
        <v>168</v>
      </c>
      <c r="C472" s="1">
        <v>5646944</v>
      </c>
      <c r="D472" s="1"/>
      <c r="E472" s="1" t="s">
        <v>471</v>
      </c>
      <c r="F472" s="124" t="s">
        <v>167</v>
      </c>
      <c r="G472" s="15"/>
      <c r="H472" s="19" t="s">
        <v>145</v>
      </c>
      <c r="I472" s="19"/>
      <c r="J472" s="123" t="s">
        <v>472</v>
      </c>
      <c r="K472" s="19" t="s">
        <v>367</v>
      </c>
      <c r="L472" s="19"/>
      <c r="M472" s="19"/>
      <c r="N472" s="19"/>
      <c r="O472" s="19"/>
      <c r="P472" s="19">
        <v>20</v>
      </c>
      <c r="Q472" s="131"/>
      <c r="R472" s="19">
        <v>20</v>
      </c>
      <c r="S472" s="19" t="s">
        <v>264</v>
      </c>
      <c r="T472" s="15"/>
      <c r="U472" s="15"/>
      <c r="V472" s="15"/>
      <c r="Z472" s="15"/>
      <c r="AA472" s="79"/>
      <c r="AB472" s="79"/>
      <c r="AC472" s="80"/>
      <c r="AD472" s="80"/>
      <c r="AE472" s="81"/>
      <c r="AF472" s="15"/>
      <c r="AG472" s="79"/>
      <c r="AH472" s="76"/>
      <c r="AI472" s="76"/>
      <c r="AJ472" s="76"/>
      <c r="AK472" s="76"/>
    </row>
    <row r="473" spans="1:37" ht="14.25" hidden="1" customHeight="1" outlineLevel="1">
      <c r="A473" s="130" t="s">
        <v>30</v>
      </c>
      <c r="B473" s="19" t="s">
        <v>168</v>
      </c>
      <c r="C473" s="1">
        <v>5724707</v>
      </c>
      <c r="D473" s="1"/>
      <c r="E473" s="1" t="s">
        <v>30</v>
      </c>
      <c r="F473" s="124" t="s">
        <v>256</v>
      </c>
      <c r="G473" s="15"/>
      <c r="H473" s="19" t="s">
        <v>171</v>
      </c>
      <c r="I473" s="19">
        <v>0</v>
      </c>
      <c r="J473" s="123" t="s">
        <v>404</v>
      </c>
      <c r="K473" s="19" t="s">
        <v>367</v>
      </c>
      <c r="L473" s="19"/>
      <c r="M473" s="19"/>
      <c r="N473" s="19"/>
      <c r="O473" s="19"/>
      <c r="P473" s="19">
        <v>25</v>
      </c>
      <c r="Q473" s="131"/>
      <c r="R473" s="19">
        <v>25</v>
      </c>
      <c r="S473" s="19" t="s">
        <v>263</v>
      </c>
      <c r="T473" s="15"/>
      <c r="U473" s="15"/>
      <c r="V473" s="15"/>
      <c r="Z473" s="15"/>
      <c r="AA473" s="79"/>
      <c r="AB473" s="79"/>
      <c r="AC473" s="80"/>
      <c r="AD473" s="80"/>
      <c r="AE473" s="81"/>
      <c r="AF473" s="15"/>
      <c r="AG473" s="79"/>
      <c r="AH473" s="76"/>
      <c r="AI473" s="76"/>
      <c r="AJ473" s="76"/>
      <c r="AK473" s="76"/>
    </row>
    <row r="474" spans="1:37" ht="14.25" hidden="1" customHeight="1" outlineLevel="1">
      <c r="A474" s="130" t="s">
        <v>172</v>
      </c>
      <c r="B474" s="19" t="s">
        <v>168</v>
      </c>
      <c r="C474" s="1">
        <v>5713547</v>
      </c>
      <c r="D474" s="1"/>
      <c r="E474" s="1" t="s">
        <v>172</v>
      </c>
      <c r="F474" s="124" t="s">
        <v>173</v>
      </c>
      <c r="G474" s="15"/>
      <c r="H474" s="19">
        <v>19</v>
      </c>
      <c r="I474" s="19">
        <v>0</v>
      </c>
      <c r="J474" s="123" t="s">
        <v>362</v>
      </c>
      <c r="K474" s="19" t="s">
        <v>366</v>
      </c>
      <c r="L474" s="19"/>
      <c r="M474" s="19"/>
      <c r="N474" s="19"/>
      <c r="O474" s="19"/>
      <c r="P474" s="19">
        <v>1</v>
      </c>
      <c r="Q474" s="131"/>
      <c r="R474" s="19">
        <v>1</v>
      </c>
      <c r="S474" s="19" t="s">
        <v>263</v>
      </c>
      <c r="T474" s="15"/>
      <c r="U474" s="15"/>
      <c r="V474" s="15"/>
      <c r="Z474" s="15"/>
      <c r="AA474" s="79"/>
      <c r="AB474" s="79"/>
      <c r="AC474" s="80"/>
      <c r="AD474" s="80"/>
      <c r="AE474" s="81"/>
      <c r="AF474" s="15"/>
      <c r="AG474" s="79"/>
      <c r="AH474" s="76"/>
      <c r="AI474" s="76"/>
      <c r="AJ474" s="76"/>
      <c r="AK474" s="76"/>
    </row>
    <row r="475" spans="1:37" ht="14.25" hidden="1" customHeight="1" outlineLevel="1">
      <c r="A475" s="130" t="s">
        <v>285</v>
      </c>
      <c r="B475" s="19" t="s">
        <v>168</v>
      </c>
      <c r="C475" s="1">
        <v>5733145</v>
      </c>
      <c r="D475" s="1"/>
      <c r="E475" s="1" t="s">
        <v>285</v>
      </c>
      <c r="F475" s="124" t="s">
        <v>240</v>
      </c>
      <c r="G475" s="15"/>
      <c r="H475" s="19" t="s">
        <v>111</v>
      </c>
      <c r="I475" s="19"/>
      <c r="J475" s="123" t="s">
        <v>286</v>
      </c>
      <c r="K475" s="19" t="s">
        <v>366</v>
      </c>
      <c r="L475" s="19"/>
      <c r="M475" s="19"/>
      <c r="N475" s="19"/>
      <c r="O475" s="19"/>
      <c r="P475" s="19">
        <v>5</v>
      </c>
      <c r="Q475" s="131"/>
      <c r="R475" s="19">
        <v>5</v>
      </c>
      <c r="S475" s="19" t="s">
        <v>264</v>
      </c>
      <c r="T475" s="15"/>
      <c r="U475" s="15"/>
      <c r="V475" s="15"/>
      <c r="Z475" s="15"/>
      <c r="AA475" s="79"/>
      <c r="AB475" s="79"/>
      <c r="AC475" s="80"/>
      <c r="AD475" s="80"/>
      <c r="AE475" s="81"/>
      <c r="AF475" s="15"/>
      <c r="AG475" s="79"/>
      <c r="AH475" s="76"/>
      <c r="AI475" s="76"/>
      <c r="AJ475" s="76"/>
      <c r="AK475" s="76"/>
    </row>
    <row r="476" spans="1:37" ht="14.25" hidden="1" customHeight="1" outlineLevel="1">
      <c r="A476" s="130" t="s">
        <v>464</v>
      </c>
      <c r="B476" s="19" t="s">
        <v>168</v>
      </c>
      <c r="C476" s="1">
        <v>5797807</v>
      </c>
      <c r="D476" s="1"/>
      <c r="E476" s="1" t="s">
        <v>464</v>
      </c>
      <c r="F476" s="124" t="s">
        <v>167</v>
      </c>
      <c r="G476" s="15"/>
      <c r="H476" s="19" t="s">
        <v>145</v>
      </c>
      <c r="I476" s="19"/>
      <c r="J476" s="123" t="s">
        <v>465</v>
      </c>
      <c r="K476" s="19" t="s">
        <v>367</v>
      </c>
      <c r="L476" s="19"/>
      <c r="M476" s="19"/>
      <c r="N476" s="19"/>
      <c r="O476" s="19"/>
      <c r="P476" s="19">
        <v>20</v>
      </c>
      <c r="Q476" s="131"/>
      <c r="R476" s="19">
        <v>20</v>
      </c>
      <c r="S476" s="19" t="s">
        <v>264</v>
      </c>
      <c r="T476" s="15"/>
      <c r="U476" s="15"/>
      <c r="V476" s="15"/>
      <c r="Z476" s="15"/>
      <c r="AA476" s="79"/>
      <c r="AB476" s="79"/>
      <c r="AC476" s="80"/>
      <c r="AD476" s="80"/>
      <c r="AE476" s="81"/>
      <c r="AF476" s="15"/>
      <c r="AG476" s="79"/>
      <c r="AH476" s="76"/>
      <c r="AI476" s="76"/>
      <c r="AJ476" s="76"/>
      <c r="AK476" s="76"/>
    </row>
    <row r="477" spans="1:37" ht="14.25" hidden="1" customHeight="1" outlineLevel="1">
      <c r="A477" s="130" t="s">
        <v>450</v>
      </c>
      <c r="B477" s="19" t="s">
        <v>168</v>
      </c>
      <c r="C477" s="1">
        <v>5560935</v>
      </c>
      <c r="D477" s="1"/>
      <c r="E477" s="1" t="s">
        <v>450</v>
      </c>
      <c r="F477" s="124" t="s">
        <v>167</v>
      </c>
      <c r="G477" s="15"/>
      <c r="H477" s="19" t="s">
        <v>145</v>
      </c>
      <c r="I477" s="19"/>
      <c r="J477" s="123" t="s">
        <v>451</v>
      </c>
      <c r="K477" s="19" t="s">
        <v>367</v>
      </c>
      <c r="L477" s="19"/>
      <c r="M477" s="19"/>
      <c r="N477" s="19"/>
      <c r="O477" s="19"/>
      <c r="P477" s="19">
        <v>20</v>
      </c>
      <c r="Q477" s="131"/>
      <c r="R477" s="19">
        <v>20</v>
      </c>
      <c r="S477" s="19" t="s">
        <v>264</v>
      </c>
      <c r="T477" s="15"/>
      <c r="U477" s="15"/>
      <c r="V477" s="15"/>
      <c r="Z477" s="15"/>
      <c r="AA477" s="79"/>
      <c r="AB477" s="79"/>
      <c r="AC477" s="80"/>
      <c r="AD477" s="80"/>
      <c r="AE477" s="81"/>
      <c r="AF477" s="15"/>
      <c r="AG477" s="79"/>
      <c r="AH477" s="76"/>
      <c r="AI477" s="76"/>
      <c r="AJ477" s="76"/>
      <c r="AK477" s="76"/>
    </row>
    <row r="478" spans="1:37" ht="14.25" hidden="1" customHeight="1" outlineLevel="1">
      <c r="A478" s="130" t="s">
        <v>448</v>
      </c>
      <c r="B478" s="19" t="s">
        <v>168</v>
      </c>
      <c r="C478" s="1">
        <v>5767175</v>
      </c>
      <c r="D478" s="1"/>
      <c r="E478" s="1" t="s">
        <v>439</v>
      </c>
      <c r="F478" s="124" t="s">
        <v>240</v>
      </c>
      <c r="G478" s="15"/>
      <c r="H478" s="19" t="s">
        <v>111</v>
      </c>
      <c r="I478" s="19" t="s">
        <v>125</v>
      </c>
      <c r="J478" s="142" t="s">
        <v>449</v>
      </c>
      <c r="K478" s="19" t="s">
        <v>366</v>
      </c>
      <c r="L478" s="19"/>
      <c r="M478" s="19"/>
      <c r="N478" s="19"/>
      <c r="O478" s="19"/>
      <c r="P478" s="19">
        <v>5</v>
      </c>
      <c r="Q478" s="131"/>
      <c r="R478" s="19">
        <v>5</v>
      </c>
      <c r="S478" s="19" t="s">
        <v>264</v>
      </c>
      <c r="T478" s="15"/>
      <c r="U478" s="15"/>
      <c r="V478" s="15"/>
      <c r="Z478" s="15"/>
      <c r="AA478" s="79"/>
      <c r="AB478" s="79"/>
      <c r="AC478" s="80"/>
      <c r="AD478" s="80"/>
      <c r="AE478" s="81"/>
      <c r="AF478" s="15"/>
      <c r="AG478" s="79"/>
      <c r="AH478" s="76"/>
      <c r="AI478" s="76"/>
      <c r="AJ478" s="76"/>
      <c r="AK478" s="76"/>
    </row>
    <row r="479" spans="1:37" ht="14.25" hidden="1" customHeight="1" outlineLevel="1">
      <c r="A479" s="130" t="s">
        <v>84</v>
      </c>
      <c r="B479" s="19" t="s">
        <v>168</v>
      </c>
      <c r="C479" s="1">
        <v>4808747</v>
      </c>
      <c r="D479" s="1"/>
      <c r="E479" s="1" t="s">
        <v>84</v>
      </c>
      <c r="F479" s="124" t="s">
        <v>246</v>
      </c>
      <c r="G479" s="15"/>
      <c r="H479" s="19" t="s">
        <v>134</v>
      </c>
      <c r="I479" s="19" t="s">
        <v>125</v>
      </c>
      <c r="J479" s="125" t="s">
        <v>351</v>
      </c>
      <c r="K479" s="19" t="s">
        <v>366</v>
      </c>
      <c r="L479" s="19"/>
      <c r="M479" s="19"/>
      <c r="N479" s="19"/>
      <c r="O479" s="19"/>
      <c r="P479" s="19">
        <v>5</v>
      </c>
      <c r="Q479" s="131"/>
      <c r="R479" s="19">
        <v>5</v>
      </c>
      <c r="S479" s="19" t="s">
        <v>263</v>
      </c>
      <c r="T479" s="15"/>
      <c r="U479" s="15"/>
      <c r="V479" s="15"/>
      <c r="Z479" s="15"/>
      <c r="AA479" s="79"/>
      <c r="AB479" s="79"/>
      <c r="AC479" s="80"/>
      <c r="AD479" s="80"/>
      <c r="AE479" s="81"/>
      <c r="AF479" s="15"/>
      <c r="AG479" s="79"/>
      <c r="AH479" s="76"/>
      <c r="AI479" s="76"/>
      <c r="AJ479" s="76"/>
      <c r="AK479" s="76"/>
    </row>
    <row r="480" spans="1:37" ht="14.25" hidden="1" customHeight="1" outlineLevel="1">
      <c r="A480" s="130" t="s">
        <v>85</v>
      </c>
      <c r="B480" s="19" t="s">
        <v>168</v>
      </c>
      <c r="C480" s="1">
        <v>4375035</v>
      </c>
      <c r="D480" s="1"/>
      <c r="E480" s="1" t="s">
        <v>85</v>
      </c>
      <c r="F480" s="124" t="s">
        <v>246</v>
      </c>
      <c r="G480" s="15"/>
      <c r="H480" s="19" t="s">
        <v>134</v>
      </c>
      <c r="I480" s="19" t="s">
        <v>125</v>
      </c>
      <c r="J480" s="125" t="s">
        <v>352</v>
      </c>
      <c r="K480" s="19" t="s">
        <v>367</v>
      </c>
      <c r="L480" s="19"/>
      <c r="M480" s="19"/>
      <c r="N480" s="19"/>
      <c r="O480" s="19"/>
      <c r="P480" s="19">
        <v>5</v>
      </c>
      <c r="Q480" s="131"/>
      <c r="R480" s="19">
        <v>5</v>
      </c>
      <c r="S480" s="19" t="s">
        <v>263</v>
      </c>
      <c r="T480" s="15"/>
      <c r="U480" s="15"/>
      <c r="V480" s="15"/>
      <c r="Z480" s="15"/>
      <c r="AA480" s="79"/>
      <c r="AB480" s="79"/>
      <c r="AC480" s="80"/>
      <c r="AD480" s="80"/>
      <c r="AE480" s="81"/>
      <c r="AF480" s="15"/>
      <c r="AG480" s="79"/>
      <c r="AH480" s="76"/>
      <c r="AI480" s="76"/>
      <c r="AJ480" s="76"/>
      <c r="AK480" s="76"/>
    </row>
    <row r="481" spans="1:37" ht="14.25" hidden="1" customHeight="1" outlineLevel="1">
      <c r="A481" s="130" t="s">
        <v>87</v>
      </c>
      <c r="B481" s="19" t="s">
        <v>168</v>
      </c>
      <c r="C481" s="1">
        <v>5575578</v>
      </c>
      <c r="D481" s="1"/>
      <c r="E481" s="1" t="s">
        <v>87</v>
      </c>
      <c r="F481" s="124" t="s">
        <v>248</v>
      </c>
      <c r="G481" s="15"/>
      <c r="H481" s="19" t="s">
        <v>144</v>
      </c>
      <c r="I481" s="19">
        <v>0</v>
      </c>
      <c r="J481" s="123" t="s">
        <v>363</v>
      </c>
      <c r="K481" s="19" t="s">
        <v>367</v>
      </c>
      <c r="L481" s="19"/>
      <c r="M481" s="19"/>
      <c r="N481" s="19"/>
      <c r="O481" s="19"/>
      <c r="P481" s="19">
        <v>220</v>
      </c>
      <c r="Q481" s="131"/>
      <c r="R481" s="19">
        <v>220</v>
      </c>
      <c r="S481" s="19" t="s">
        <v>264</v>
      </c>
      <c r="T481" s="15"/>
      <c r="U481" s="15"/>
      <c r="V481" s="15"/>
      <c r="Z481" s="15"/>
      <c r="AA481" s="79"/>
      <c r="AB481" s="79"/>
      <c r="AC481" s="80"/>
      <c r="AD481" s="80"/>
      <c r="AE481" s="81"/>
      <c r="AF481" s="15"/>
      <c r="AG481" s="79"/>
      <c r="AH481" s="76"/>
      <c r="AI481" s="76"/>
      <c r="AJ481" s="76"/>
      <c r="AK481" s="76"/>
    </row>
    <row r="482" spans="1:37" ht="14.25" hidden="1" customHeight="1" outlineLevel="1">
      <c r="A482" s="130" t="s">
        <v>458</v>
      </c>
      <c r="B482" s="19" t="s">
        <v>168</v>
      </c>
      <c r="C482" s="1">
        <v>5898722</v>
      </c>
      <c r="D482" s="1"/>
      <c r="E482" s="1" t="s">
        <v>458</v>
      </c>
      <c r="F482" s="124" t="s">
        <v>202</v>
      </c>
      <c r="G482" s="15"/>
      <c r="H482" s="19" t="s">
        <v>169</v>
      </c>
      <c r="I482" s="19"/>
      <c r="J482" s="123" t="s">
        <v>459</v>
      </c>
      <c r="K482" s="19" t="s">
        <v>366</v>
      </c>
      <c r="L482" s="19"/>
      <c r="M482" s="19"/>
      <c r="N482" s="19"/>
      <c r="O482" s="19"/>
      <c r="P482" s="19">
        <v>10</v>
      </c>
      <c r="Q482" s="131"/>
      <c r="R482" s="19">
        <v>10</v>
      </c>
      <c r="S482" s="19" t="s">
        <v>264</v>
      </c>
      <c r="T482" s="15"/>
      <c r="U482" s="15"/>
      <c r="V482" s="15"/>
      <c r="Z482" s="15"/>
      <c r="AA482" s="79"/>
      <c r="AB482" s="79"/>
      <c r="AC482" s="80"/>
      <c r="AD482" s="80"/>
      <c r="AE482" s="81"/>
      <c r="AF482" s="15"/>
      <c r="AG482" s="79"/>
      <c r="AH482" s="76"/>
      <c r="AI482" s="76"/>
      <c r="AJ482" s="76"/>
      <c r="AK482" s="76"/>
    </row>
    <row r="483" spans="1:37" ht="14.25" hidden="1" customHeight="1" outlineLevel="1">
      <c r="A483" s="130"/>
      <c r="B483" s="19" t="s">
        <v>168</v>
      </c>
      <c r="C483" s="1">
        <v>5916499</v>
      </c>
      <c r="D483" s="1"/>
      <c r="E483" s="1" t="s">
        <v>458</v>
      </c>
      <c r="F483" s="124" t="s">
        <v>255</v>
      </c>
      <c r="G483" s="15"/>
      <c r="H483" s="19" t="s">
        <v>170</v>
      </c>
      <c r="I483" s="19"/>
      <c r="J483" s="123" t="s">
        <v>459</v>
      </c>
      <c r="K483" s="19" t="s">
        <v>366</v>
      </c>
      <c r="L483" s="19"/>
      <c r="M483" s="19"/>
      <c r="N483" s="19"/>
      <c r="O483" s="19"/>
      <c r="P483" s="19">
        <v>210</v>
      </c>
      <c r="Q483" s="131"/>
      <c r="R483" s="19">
        <v>210</v>
      </c>
      <c r="S483" s="19" t="s">
        <v>264</v>
      </c>
      <c r="T483" s="15"/>
      <c r="U483" s="15"/>
      <c r="V483" s="15"/>
      <c r="Z483" s="15"/>
      <c r="AA483" s="79"/>
      <c r="AB483" s="79"/>
      <c r="AC483" s="80"/>
      <c r="AD483" s="80"/>
      <c r="AE483" s="81"/>
      <c r="AF483" s="15"/>
      <c r="AG483" s="79"/>
      <c r="AH483" s="76"/>
      <c r="AI483" s="76"/>
      <c r="AJ483" s="76"/>
      <c r="AK483" s="76"/>
    </row>
    <row r="484" spans="1:37" ht="14.25" hidden="1" customHeight="1" outlineLevel="1">
      <c r="A484" s="130" t="s">
        <v>90</v>
      </c>
      <c r="B484" s="19" t="s">
        <v>175</v>
      </c>
      <c r="C484" s="1">
        <v>1083052</v>
      </c>
      <c r="D484" s="1"/>
      <c r="E484" s="1" t="s">
        <v>90</v>
      </c>
      <c r="F484" s="124" t="s">
        <v>353</v>
      </c>
      <c r="G484" s="15"/>
      <c r="H484" s="19" t="s">
        <v>174</v>
      </c>
      <c r="I484" s="19">
        <v>0</v>
      </c>
      <c r="J484" s="123" t="s">
        <v>364</v>
      </c>
      <c r="K484" s="19" t="s">
        <v>366</v>
      </c>
      <c r="L484" s="19"/>
      <c r="M484" s="19"/>
      <c r="N484" s="19"/>
      <c r="O484" s="19"/>
      <c r="P484" s="19">
        <v>0.5</v>
      </c>
      <c r="Q484" s="131"/>
      <c r="R484" s="19">
        <v>1</v>
      </c>
      <c r="S484" s="19" t="s">
        <v>262</v>
      </c>
      <c r="T484" s="15"/>
      <c r="U484" s="15"/>
      <c r="V484" s="15"/>
      <c r="Z484" s="15"/>
      <c r="AA484" s="79"/>
      <c r="AB484" s="79"/>
      <c r="AC484" s="80"/>
      <c r="AD484" s="80"/>
      <c r="AE484" s="81"/>
      <c r="AF484" s="15"/>
      <c r="AG484" s="79"/>
      <c r="AH484" s="76"/>
      <c r="AI484" s="76"/>
      <c r="AJ484" s="76"/>
      <c r="AK484" s="76"/>
    </row>
    <row r="485" spans="1:37" ht="14.25" hidden="1" customHeight="1" outlineLevel="1">
      <c r="A485" s="130" t="s">
        <v>382</v>
      </c>
      <c r="B485" s="19" t="s">
        <v>175</v>
      </c>
      <c r="C485" s="1">
        <v>0</v>
      </c>
      <c r="D485" s="1"/>
      <c r="E485" s="1"/>
      <c r="F485" s="124" t="s">
        <v>260</v>
      </c>
      <c r="G485" s="15"/>
      <c r="H485" s="19">
        <v>99</v>
      </c>
      <c r="I485" s="19"/>
      <c r="J485" s="123" t="s">
        <v>383</v>
      </c>
      <c r="K485" s="19" t="s">
        <v>366</v>
      </c>
      <c r="L485" s="19"/>
      <c r="M485" s="19"/>
      <c r="N485" s="19"/>
      <c r="O485" s="19"/>
      <c r="P485" s="19">
        <v>0.1</v>
      </c>
      <c r="Q485" s="131"/>
      <c r="R485" s="19">
        <v>1</v>
      </c>
      <c r="S485" s="19" t="s">
        <v>262</v>
      </c>
      <c r="T485" s="15"/>
      <c r="U485" s="15"/>
      <c r="V485" s="15"/>
      <c r="Z485" s="15"/>
      <c r="AA485" s="79"/>
      <c r="AB485" s="79"/>
      <c r="AC485" s="80"/>
      <c r="AD485" s="80"/>
      <c r="AE485" s="81"/>
      <c r="AF485" s="15"/>
      <c r="AG485" s="79"/>
      <c r="AH485" s="76"/>
      <c r="AI485" s="76"/>
      <c r="AJ485" s="76"/>
      <c r="AK485" s="76"/>
    </row>
    <row r="486" spans="1:37" ht="14.25" hidden="1" customHeight="1" outlineLevel="1">
      <c r="A486" s="130" t="s">
        <v>48</v>
      </c>
      <c r="B486" s="19" t="s">
        <v>175</v>
      </c>
      <c r="C486" s="1">
        <v>5713748</v>
      </c>
      <c r="D486" s="1"/>
      <c r="E486" s="1" t="s">
        <v>48</v>
      </c>
      <c r="F486" s="124" t="s">
        <v>417</v>
      </c>
      <c r="G486" s="15"/>
      <c r="H486" s="19">
        <v>69</v>
      </c>
      <c r="I486" s="19">
        <v>0</v>
      </c>
      <c r="J486" s="123" t="s">
        <v>365</v>
      </c>
      <c r="K486" s="19" t="s">
        <v>366</v>
      </c>
      <c r="L486" s="19"/>
      <c r="M486" s="19"/>
      <c r="N486" s="19"/>
      <c r="O486" s="19"/>
      <c r="P486" s="19">
        <v>0.1</v>
      </c>
      <c r="Q486" s="131"/>
      <c r="R486" s="19">
        <v>1</v>
      </c>
      <c r="S486" s="19" t="s">
        <v>262</v>
      </c>
      <c r="T486" s="15"/>
      <c r="U486" s="15"/>
      <c r="V486" s="15"/>
      <c r="Z486" s="15"/>
      <c r="AA486" s="79"/>
      <c r="AB486" s="79"/>
      <c r="AC486" s="80"/>
      <c r="AD486" s="80"/>
      <c r="AE486" s="81"/>
      <c r="AF486" s="15"/>
      <c r="AG486" s="79"/>
      <c r="AH486" s="76"/>
      <c r="AI486" s="76"/>
      <c r="AJ486" s="76"/>
      <c r="AK486" s="76"/>
    </row>
    <row r="487" spans="1:37" ht="14.25" hidden="1" customHeight="1" outlineLevel="1">
      <c r="A487" s="130" t="s">
        <v>49</v>
      </c>
      <c r="B487" s="19" t="s">
        <v>175</v>
      </c>
      <c r="C487" s="1">
        <v>5536618</v>
      </c>
      <c r="D487" s="1"/>
      <c r="E487" s="1" t="s">
        <v>49</v>
      </c>
      <c r="F487" s="124" t="s">
        <v>405</v>
      </c>
      <c r="G487" s="15"/>
      <c r="H487" s="19">
        <v>75</v>
      </c>
      <c r="I487" s="19">
        <v>0</v>
      </c>
      <c r="J487" s="125" t="s">
        <v>176</v>
      </c>
      <c r="K487" s="19" t="s">
        <v>366</v>
      </c>
      <c r="L487" s="19"/>
      <c r="M487" s="19"/>
      <c r="N487" s="19"/>
      <c r="O487" s="19"/>
      <c r="P487" s="19">
        <v>0.1</v>
      </c>
      <c r="Q487" s="131"/>
      <c r="R487" s="19">
        <v>1</v>
      </c>
      <c r="S487" s="19" t="s">
        <v>262</v>
      </c>
      <c r="T487" s="15"/>
      <c r="U487" s="15"/>
      <c r="V487" s="15"/>
      <c r="Z487" s="15"/>
      <c r="AA487" s="79"/>
      <c r="AB487" s="79"/>
      <c r="AC487" s="80"/>
      <c r="AD487" s="80"/>
      <c r="AE487" s="81"/>
      <c r="AF487" s="15"/>
      <c r="AG487" s="79"/>
      <c r="AH487" s="76"/>
      <c r="AI487" s="76"/>
      <c r="AJ487" s="76"/>
      <c r="AK487" s="76"/>
    </row>
    <row r="488" spans="1:37" ht="14.25" hidden="1" customHeight="1" outlineLevel="1">
      <c r="A488" s="130" t="s">
        <v>50</v>
      </c>
      <c r="B488" s="19" t="s">
        <v>185</v>
      </c>
      <c r="C488" s="1">
        <v>4457857</v>
      </c>
      <c r="D488" s="1"/>
      <c r="E488" s="1" t="s">
        <v>50</v>
      </c>
      <c r="F488" s="124" t="s">
        <v>260</v>
      </c>
      <c r="G488" s="15"/>
      <c r="H488" s="19">
        <v>99</v>
      </c>
      <c r="I488" s="19">
        <v>0</v>
      </c>
      <c r="J488" s="125" t="s">
        <v>186</v>
      </c>
      <c r="K488" s="19" t="s">
        <v>366</v>
      </c>
      <c r="L488" s="19"/>
      <c r="M488" s="19"/>
      <c r="N488" s="19"/>
      <c r="O488" s="19">
        <v>0</v>
      </c>
      <c r="P488" s="19">
        <v>14</v>
      </c>
      <c r="Q488" s="131"/>
      <c r="R488" s="19">
        <v>1</v>
      </c>
      <c r="S488" s="19" t="s">
        <v>262</v>
      </c>
      <c r="T488" s="15"/>
      <c r="U488" s="15"/>
      <c r="V488" s="15"/>
      <c r="Z488" s="15"/>
      <c r="AA488" s="79"/>
      <c r="AB488" s="79"/>
      <c r="AC488" s="80"/>
      <c r="AD488" s="80"/>
      <c r="AE488" s="81"/>
      <c r="AF488" s="15"/>
      <c r="AG488" s="79"/>
      <c r="AH488" s="76"/>
      <c r="AI488" s="76"/>
      <c r="AJ488" s="76"/>
      <c r="AK488" s="76"/>
    </row>
    <row r="489" spans="1:37" ht="14.25" hidden="1" customHeight="1" outlineLevel="1">
      <c r="A489" s="130" t="s">
        <v>51</v>
      </c>
      <c r="B489" s="19" t="s">
        <v>185</v>
      </c>
      <c r="C489" s="1">
        <v>4443215</v>
      </c>
      <c r="D489" s="1"/>
      <c r="E489" s="1" t="s">
        <v>51</v>
      </c>
      <c r="F489" s="124" t="s">
        <v>260</v>
      </c>
      <c r="G489" s="15"/>
      <c r="H489" s="19">
        <v>99</v>
      </c>
      <c r="I489" s="19">
        <v>0</v>
      </c>
      <c r="J489" s="125" t="s">
        <v>187</v>
      </c>
      <c r="K489" s="19" t="s">
        <v>366</v>
      </c>
      <c r="L489" s="19"/>
      <c r="M489" s="19"/>
      <c r="N489" s="19"/>
      <c r="O489" s="19">
        <v>0</v>
      </c>
      <c r="P489" s="19">
        <v>9</v>
      </c>
      <c r="Q489" s="131"/>
      <c r="R489" s="19">
        <v>1</v>
      </c>
      <c r="S489" s="19" t="s">
        <v>262</v>
      </c>
      <c r="T489" s="15"/>
      <c r="U489" s="15"/>
      <c r="V489" s="15"/>
      <c r="Z489" s="15"/>
      <c r="AA489" s="79"/>
      <c r="AB489" s="79"/>
      <c r="AC489" s="80"/>
      <c r="AD489" s="80"/>
      <c r="AE489" s="81"/>
      <c r="AF489" s="15"/>
      <c r="AG489" s="79"/>
      <c r="AH489" s="76"/>
      <c r="AI489" s="76"/>
      <c r="AJ489" s="76"/>
      <c r="AK489" s="76"/>
    </row>
    <row r="490" spans="1:37" ht="14.25" hidden="1" customHeight="1" outlineLevel="1">
      <c r="A490" s="130" t="s">
        <v>52</v>
      </c>
      <c r="B490" s="19" t="s">
        <v>185</v>
      </c>
      <c r="C490" s="1">
        <v>5184037</v>
      </c>
      <c r="D490" s="1"/>
      <c r="E490" s="1" t="s">
        <v>52</v>
      </c>
      <c r="F490" s="124" t="s">
        <v>260</v>
      </c>
      <c r="G490" s="15"/>
      <c r="H490" s="19">
        <v>99</v>
      </c>
      <c r="I490" s="19">
        <v>0</v>
      </c>
      <c r="J490" s="125" t="s">
        <v>188</v>
      </c>
      <c r="K490" s="19" t="s">
        <v>366</v>
      </c>
      <c r="L490" s="19"/>
      <c r="M490" s="19"/>
      <c r="N490" s="19"/>
      <c r="O490" s="19">
        <v>0</v>
      </c>
      <c r="P490" s="19">
        <v>5</v>
      </c>
      <c r="Q490" s="131"/>
      <c r="R490" s="19">
        <v>1</v>
      </c>
      <c r="S490" s="19" t="s">
        <v>262</v>
      </c>
      <c r="T490" s="15"/>
      <c r="U490" s="15"/>
      <c r="V490" s="15"/>
      <c r="Z490" s="15"/>
      <c r="AA490" s="79"/>
      <c r="AB490" s="79"/>
      <c r="AC490" s="80"/>
      <c r="AD490" s="80"/>
      <c r="AE490" s="81"/>
      <c r="AF490" s="15"/>
      <c r="AG490" s="79"/>
      <c r="AH490" s="76"/>
      <c r="AI490" s="76"/>
      <c r="AJ490" s="76"/>
      <c r="AK490" s="76"/>
    </row>
    <row r="491" spans="1:37" ht="14.25" hidden="1" customHeight="1" outlineLevel="1">
      <c r="A491" s="130" t="s">
        <v>236</v>
      </c>
      <c r="B491" s="19" t="s">
        <v>185</v>
      </c>
      <c r="C491" s="1">
        <v>5716488</v>
      </c>
      <c r="D491" s="1"/>
      <c r="E491" s="1" t="s">
        <v>236</v>
      </c>
      <c r="F491" s="124" t="s">
        <v>368</v>
      </c>
      <c r="G491" s="15"/>
      <c r="H491" s="19">
        <v>99</v>
      </c>
      <c r="I491" s="19">
        <v>0</v>
      </c>
      <c r="J491" s="125" t="s">
        <v>406</v>
      </c>
      <c r="K491" s="19" t="s">
        <v>367</v>
      </c>
      <c r="L491" s="19"/>
      <c r="M491" s="19"/>
      <c r="N491" s="19"/>
      <c r="O491" s="19">
        <v>0</v>
      </c>
      <c r="P491" s="19">
        <v>1</v>
      </c>
      <c r="Q491" s="131"/>
      <c r="R491" s="19">
        <v>1</v>
      </c>
      <c r="S491" s="19" t="s">
        <v>262</v>
      </c>
      <c r="T491" s="15"/>
      <c r="U491" s="15"/>
      <c r="V491" s="15"/>
      <c r="Z491" s="15"/>
      <c r="AA491" s="79"/>
      <c r="AB491" s="79"/>
      <c r="AC491" s="80"/>
      <c r="AD491" s="80"/>
      <c r="AE491" s="81"/>
      <c r="AF491" s="15"/>
      <c r="AG491" s="79"/>
      <c r="AH491" s="76"/>
      <c r="AI491" s="76"/>
      <c r="AJ491" s="76"/>
      <c r="AK491" s="76"/>
    </row>
    <row r="492" spans="1:37" ht="14.25" hidden="1" customHeight="1" outlineLevel="1">
      <c r="A492" s="130" t="s">
        <v>53</v>
      </c>
      <c r="B492" s="19" t="s">
        <v>185</v>
      </c>
      <c r="C492" s="1">
        <v>3739578</v>
      </c>
      <c r="D492" s="1"/>
      <c r="E492" s="1" t="s">
        <v>53</v>
      </c>
      <c r="F492" s="124" t="s">
        <v>260</v>
      </c>
      <c r="G492" s="15"/>
      <c r="H492" s="19">
        <v>99</v>
      </c>
      <c r="I492" s="19" t="s">
        <v>125</v>
      </c>
      <c r="J492" s="125" t="s">
        <v>189</v>
      </c>
      <c r="K492" s="19" t="s">
        <v>366</v>
      </c>
      <c r="L492" s="19"/>
      <c r="M492" s="19"/>
      <c r="N492" s="19"/>
      <c r="O492" s="19">
        <v>0</v>
      </c>
      <c r="P492" s="19">
        <v>0.05</v>
      </c>
      <c r="Q492" s="131"/>
      <c r="R492" s="19">
        <v>1</v>
      </c>
      <c r="S492" s="19" t="s">
        <v>262</v>
      </c>
      <c r="T492" s="15"/>
      <c r="U492" s="15"/>
      <c r="V492" s="15"/>
      <c r="Z492" s="15"/>
      <c r="AA492" s="79"/>
      <c r="AB492" s="79"/>
      <c r="AC492" s="80"/>
      <c r="AD492" s="80"/>
      <c r="AE492" s="81"/>
      <c r="AF492" s="15"/>
      <c r="AG492" s="79"/>
      <c r="AH492" s="76"/>
      <c r="AI492" s="76"/>
      <c r="AJ492" s="76"/>
      <c r="AK492" s="76"/>
    </row>
    <row r="493" spans="1:37" ht="14.25" hidden="1" customHeight="1" outlineLevel="1">
      <c r="A493" s="130" t="s">
        <v>54</v>
      </c>
      <c r="B493" s="19" t="s">
        <v>185</v>
      </c>
      <c r="C493" s="1">
        <v>3999069</v>
      </c>
      <c r="D493" s="1"/>
      <c r="E493" s="1" t="s">
        <v>54</v>
      </c>
      <c r="F493" s="124" t="s">
        <v>260</v>
      </c>
      <c r="G493" s="15"/>
      <c r="H493" s="19">
        <v>99</v>
      </c>
      <c r="I493" s="19">
        <v>0</v>
      </c>
      <c r="J493" s="125" t="s">
        <v>190</v>
      </c>
      <c r="K493" s="19" t="s">
        <v>366</v>
      </c>
      <c r="L493" s="19"/>
      <c r="M493" s="19"/>
      <c r="N493" s="19"/>
      <c r="O493" s="19">
        <v>0</v>
      </c>
      <c r="P493" s="19">
        <v>0.05</v>
      </c>
      <c r="Q493" s="131"/>
      <c r="R493" s="19">
        <v>1</v>
      </c>
      <c r="S493" s="19" t="s">
        <v>262</v>
      </c>
      <c r="T493" s="15"/>
      <c r="U493" s="15"/>
      <c r="V493" s="15"/>
      <c r="Z493" s="15"/>
      <c r="AA493" s="79"/>
      <c r="AB493" s="79"/>
      <c r="AC493" s="80"/>
      <c r="AD493" s="80"/>
      <c r="AE493" s="81"/>
      <c r="AF493" s="15"/>
      <c r="AG493" s="79"/>
      <c r="AH493" s="76"/>
      <c r="AI493" s="76"/>
      <c r="AJ493" s="76"/>
      <c r="AK493" s="76"/>
    </row>
    <row r="494" spans="1:37" ht="14.25" hidden="1" customHeight="1" outlineLevel="1">
      <c r="A494" s="130" t="s">
        <v>55</v>
      </c>
      <c r="B494" s="19" t="s">
        <v>185</v>
      </c>
      <c r="C494" s="1">
        <v>5371718</v>
      </c>
      <c r="D494" s="1"/>
      <c r="E494" s="1" t="s">
        <v>55</v>
      </c>
      <c r="F494" s="124" t="s">
        <v>260</v>
      </c>
      <c r="G494" s="15"/>
      <c r="H494" s="19">
        <v>99</v>
      </c>
      <c r="I494" s="19">
        <v>0</v>
      </c>
      <c r="J494" s="125" t="s">
        <v>191</v>
      </c>
      <c r="K494" s="19" t="s">
        <v>366</v>
      </c>
      <c r="L494" s="19"/>
      <c r="M494" s="19"/>
      <c r="N494" s="19"/>
      <c r="O494" s="19">
        <v>0</v>
      </c>
      <c r="P494" s="19">
        <v>0.5</v>
      </c>
      <c r="Q494" s="131"/>
      <c r="R494" s="19">
        <v>1</v>
      </c>
      <c r="S494" s="19" t="s">
        <v>262</v>
      </c>
      <c r="T494" s="15"/>
      <c r="U494" s="15"/>
      <c r="V494" s="15"/>
      <c r="Z494" s="15"/>
      <c r="AA494" s="79"/>
      <c r="AB494" s="79"/>
      <c r="AC494" s="80"/>
      <c r="AD494" s="80"/>
      <c r="AE494" s="81"/>
      <c r="AF494" s="15"/>
      <c r="AG494" s="79"/>
      <c r="AH494" s="76"/>
      <c r="AI494" s="76"/>
      <c r="AJ494" s="76"/>
      <c r="AK494" s="76"/>
    </row>
    <row r="495" spans="1:37" ht="14.25" hidden="1" customHeight="1" outlineLevel="1">
      <c r="A495" s="130" t="s">
        <v>27</v>
      </c>
      <c r="B495" s="19" t="s">
        <v>185</v>
      </c>
      <c r="C495" s="1">
        <v>4004582</v>
      </c>
      <c r="D495" s="1"/>
      <c r="E495" s="1" t="s">
        <v>27</v>
      </c>
      <c r="F495" s="124" t="s">
        <v>260</v>
      </c>
      <c r="G495" s="15"/>
      <c r="H495" s="19">
        <v>99</v>
      </c>
      <c r="I495" s="19"/>
      <c r="J495" s="125" t="s">
        <v>407</v>
      </c>
      <c r="K495" s="19" t="s">
        <v>367</v>
      </c>
      <c r="L495" s="19"/>
      <c r="M495" s="19"/>
      <c r="N495" s="19"/>
      <c r="O495" s="19"/>
      <c r="P495" s="19">
        <v>0.05</v>
      </c>
      <c r="Q495" s="131"/>
      <c r="R495" s="19">
        <v>1</v>
      </c>
      <c r="S495" s="19" t="s">
        <v>262</v>
      </c>
      <c r="T495" s="15"/>
      <c r="U495" s="15"/>
      <c r="V495" s="15"/>
      <c r="Z495" s="15"/>
      <c r="AA495" s="79"/>
      <c r="AB495" s="79"/>
      <c r="AC495" s="80"/>
      <c r="AD495" s="80"/>
      <c r="AE495" s="81"/>
      <c r="AF495" s="15"/>
      <c r="AG495" s="79"/>
      <c r="AH495" s="76"/>
      <c r="AI495" s="76"/>
      <c r="AJ495" s="76"/>
      <c r="AK495" s="76"/>
    </row>
    <row r="496" spans="1:37" ht="14.25" hidden="1" customHeight="1" outlineLevel="1">
      <c r="A496" s="130" t="s">
        <v>56</v>
      </c>
      <c r="B496" s="19" t="s">
        <v>185</v>
      </c>
      <c r="C496" s="1">
        <v>4055883</v>
      </c>
      <c r="D496" s="1"/>
      <c r="E496" s="1" t="s">
        <v>56</v>
      </c>
      <c r="F496" s="124" t="s">
        <v>260</v>
      </c>
      <c r="G496" s="15"/>
      <c r="H496" s="19">
        <v>99</v>
      </c>
      <c r="I496" s="19">
        <v>0</v>
      </c>
      <c r="J496" s="125" t="s">
        <v>192</v>
      </c>
      <c r="K496" s="19" t="s">
        <v>366</v>
      </c>
      <c r="L496" s="19"/>
      <c r="M496" s="19"/>
      <c r="N496" s="19"/>
      <c r="O496" s="19">
        <v>0</v>
      </c>
      <c r="P496" s="19">
        <v>6</v>
      </c>
      <c r="Q496" s="131"/>
      <c r="R496" s="19">
        <v>1</v>
      </c>
      <c r="S496" s="19" t="s">
        <v>262</v>
      </c>
      <c r="T496" s="15"/>
      <c r="U496" s="15"/>
      <c r="V496" s="15"/>
      <c r="Z496" s="15"/>
      <c r="AA496" s="79"/>
      <c r="AB496" s="79"/>
      <c r="AC496" s="80"/>
      <c r="AD496" s="80"/>
      <c r="AE496" s="81"/>
      <c r="AF496" s="15"/>
      <c r="AG496" s="79"/>
      <c r="AH496" s="76"/>
      <c r="AI496" s="76"/>
      <c r="AJ496" s="76"/>
      <c r="AK496" s="76"/>
    </row>
    <row r="497" spans="2:37" collapsed="1"/>
    <row r="503" spans="2:37">
      <c r="B503" s="108"/>
      <c r="R503" s="15"/>
      <c r="AC503" s="15"/>
      <c r="AD503" s="79"/>
      <c r="AF503" s="80"/>
      <c r="AH503" s="81"/>
      <c r="AI503" s="15"/>
      <c r="AJ503" s="79"/>
      <c r="AK503" s="76"/>
    </row>
    <row r="504" spans="2:37">
      <c r="B504" s="108"/>
      <c r="R504" s="15"/>
      <c r="AC504" s="15"/>
      <c r="AD504" s="79"/>
      <c r="AF504" s="80"/>
      <c r="AH504" s="81"/>
      <c r="AI504" s="15"/>
      <c r="AJ504" s="79"/>
      <c r="AK504" s="76"/>
    </row>
    <row r="505" spans="2:37">
      <c r="B505" s="108"/>
      <c r="R505" s="15"/>
      <c r="AC505" s="15"/>
      <c r="AD505" s="79"/>
      <c r="AF505" s="80"/>
      <c r="AH505" s="81"/>
      <c r="AI505" s="15"/>
      <c r="AJ505" s="79"/>
      <c r="AK505" s="76"/>
    </row>
    <row r="506" spans="2:37">
      <c r="B506" s="108"/>
      <c r="AC506" s="15"/>
      <c r="AD506" s="79"/>
      <c r="AF506" s="80"/>
      <c r="AH506" s="81"/>
      <c r="AI506" s="15"/>
      <c r="AJ506" s="79"/>
      <c r="AK506" s="76"/>
    </row>
    <row r="507" spans="2:37">
      <c r="B507" s="108"/>
      <c r="AC507" s="15"/>
      <c r="AD507" s="79"/>
      <c r="AF507" s="80"/>
      <c r="AH507" s="81"/>
      <c r="AI507" s="15"/>
      <c r="AJ507" s="79"/>
      <c r="AK507" s="76"/>
    </row>
    <row r="508" spans="2:37">
      <c r="B508" s="108"/>
      <c r="AC508" s="15"/>
      <c r="AD508" s="79"/>
      <c r="AF508" s="80"/>
      <c r="AH508" s="81"/>
      <c r="AI508" s="15"/>
      <c r="AJ508" s="79"/>
      <c r="AK508" s="76"/>
    </row>
    <row r="509" spans="2:37">
      <c r="B509" s="108"/>
      <c r="AC509" s="15"/>
      <c r="AD509" s="79"/>
      <c r="AF509" s="80"/>
      <c r="AH509" s="81"/>
      <c r="AI509" s="15"/>
      <c r="AJ509" s="79"/>
      <c r="AK509" s="76"/>
    </row>
    <row r="510" spans="2:37">
      <c r="B510" s="108"/>
      <c r="AC510" s="15"/>
      <c r="AD510" s="79"/>
      <c r="AF510" s="80"/>
      <c r="AH510" s="81"/>
      <c r="AI510" s="15"/>
      <c r="AJ510" s="79"/>
      <c r="AK510" s="76"/>
    </row>
    <row r="511" spans="2:37">
      <c r="B511" s="108"/>
      <c r="AC511" s="15"/>
      <c r="AD511" s="79"/>
      <c r="AF511" s="80"/>
      <c r="AH511" s="81"/>
      <c r="AI511" s="15"/>
      <c r="AJ511" s="79"/>
      <c r="AK511" s="76"/>
    </row>
    <row r="512" spans="2:37">
      <c r="B512" s="108"/>
      <c r="AC512" s="15"/>
      <c r="AD512" s="79"/>
      <c r="AF512" s="80"/>
      <c r="AH512" s="81"/>
      <c r="AI512" s="15"/>
      <c r="AJ512" s="79"/>
      <c r="AK512" s="76"/>
    </row>
    <row r="513" spans="2:37">
      <c r="B513" s="108"/>
      <c r="AC513" s="15"/>
      <c r="AD513" s="79"/>
      <c r="AF513" s="80"/>
      <c r="AH513" s="81"/>
      <c r="AI513" s="15"/>
      <c r="AJ513" s="79"/>
      <c r="AK513" s="76"/>
    </row>
    <row r="514" spans="2:37">
      <c r="B514" s="108"/>
    </row>
    <row r="515" spans="2:37">
      <c r="B515" s="108"/>
    </row>
    <row r="516" spans="2:37">
      <c r="B516" s="108"/>
    </row>
    <row r="517" spans="2:37">
      <c r="B517" s="108"/>
    </row>
    <row r="518" spans="2:37">
      <c r="B518" s="108"/>
    </row>
    <row r="519" spans="2:37">
      <c r="B519" s="108"/>
    </row>
    <row r="520" spans="2:37">
      <c r="B520" s="108"/>
    </row>
    <row r="521" spans="2:37">
      <c r="B521" s="108"/>
    </row>
    <row r="522" spans="2:37">
      <c r="B522" s="108"/>
    </row>
    <row r="523" spans="2:37">
      <c r="B523" s="108"/>
    </row>
    <row r="524" spans="2:37">
      <c r="B524" s="108"/>
    </row>
    <row r="525" spans="2:37">
      <c r="B525" s="108"/>
    </row>
    <row r="526" spans="2:37">
      <c r="B526" s="108"/>
    </row>
    <row r="527" spans="2:37">
      <c r="B527" s="108"/>
    </row>
    <row r="528" spans="2:37">
      <c r="B528" s="108"/>
    </row>
    <row r="529" spans="2:2">
      <c r="B529" s="108"/>
    </row>
    <row r="530" spans="2:2">
      <c r="B530" s="108"/>
    </row>
    <row r="531" spans="2:2">
      <c r="B531" s="108"/>
    </row>
    <row r="532" spans="2:2">
      <c r="B532" s="108"/>
    </row>
    <row r="533" spans="2:2">
      <c r="B533" s="108"/>
    </row>
    <row r="534" spans="2:2">
      <c r="B534" s="108"/>
    </row>
    <row r="535" spans="2:2">
      <c r="B535" s="108"/>
    </row>
    <row r="536" spans="2:2">
      <c r="B536" s="108"/>
    </row>
    <row r="537" spans="2:2">
      <c r="B537" s="108"/>
    </row>
    <row r="538" spans="2:2">
      <c r="B538" s="108"/>
    </row>
    <row r="539" spans="2:2">
      <c r="B539" s="108"/>
    </row>
    <row r="540" spans="2:2">
      <c r="B540" s="108"/>
    </row>
    <row r="541" spans="2:2">
      <c r="B541" s="108"/>
    </row>
    <row r="542" spans="2:2">
      <c r="B542" s="108"/>
    </row>
    <row r="543" spans="2:2">
      <c r="B543" s="108"/>
    </row>
    <row r="544" spans="2:2">
      <c r="B544" s="108"/>
    </row>
    <row r="545" spans="2:2">
      <c r="B545" s="108"/>
    </row>
    <row r="546" spans="2:2">
      <c r="B546" s="108"/>
    </row>
    <row r="547" spans="2:2">
      <c r="B547" s="108"/>
    </row>
    <row r="548" spans="2:2">
      <c r="B548" s="108"/>
    </row>
    <row r="549" spans="2:2">
      <c r="B549" s="108"/>
    </row>
    <row r="550" spans="2:2">
      <c r="B550" s="108"/>
    </row>
    <row r="551" spans="2:2">
      <c r="B551" s="108"/>
    </row>
    <row r="552" spans="2:2">
      <c r="B552" s="108"/>
    </row>
    <row r="553" spans="2:2">
      <c r="B553" s="108"/>
    </row>
    <row r="554" spans="2:2">
      <c r="B554" s="108"/>
    </row>
    <row r="555" spans="2:2">
      <c r="B555" s="108"/>
    </row>
    <row r="556" spans="2:2">
      <c r="B556" s="108"/>
    </row>
    <row r="557" spans="2:2">
      <c r="B557" s="108"/>
    </row>
    <row r="558" spans="2:2">
      <c r="B558" s="108"/>
    </row>
    <row r="559" spans="2:2">
      <c r="B559" s="108"/>
    </row>
    <row r="560" spans="2:2">
      <c r="B560" s="108"/>
    </row>
    <row r="561" spans="2:2">
      <c r="B561" s="108"/>
    </row>
    <row r="562" spans="2:2">
      <c r="B562" s="108"/>
    </row>
    <row r="563" spans="2:2">
      <c r="B563" s="108"/>
    </row>
    <row r="564" spans="2:2">
      <c r="B564" s="108"/>
    </row>
    <row r="565" spans="2:2">
      <c r="B565" s="108"/>
    </row>
    <row r="566" spans="2:2">
      <c r="B566" s="108"/>
    </row>
    <row r="567" spans="2:2">
      <c r="B567" s="108"/>
    </row>
    <row r="568" spans="2:2">
      <c r="B568" s="108"/>
    </row>
    <row r="569" spans="2:2">
      <c r="B569" s="108"/>
    </row>
    <row r="570" spans="2:2">
      <c r="B570" s="108"/>
    </row>
    <row r="571" spans="2:2">
      <c r="B571" s="108"/>
    </row>
    <row r="572" spans="2:2">
      <c r="B572" s="108"/>
    </row>
    <row r="573" spans="2:2">
      <c r="B573" s="108"/>
    </row>
    <row r="574" spans="2:2">
      <c r="B574" s="108"/>
    </row>
    <row r="575" spans="2:2">
      <c r="B575" s="108"/>
    </row>
    <row r="576" spans="2:2">
      <c r="B576" s="108"/>
    </row>
    <row r="577" spans="2:2">
      <c r="B577" s="108"/>
    </row>
    <row r="578" spans="2:2">
      <c r="B578" s="108"/>
    </row>
    <row r="579" spans="2:2">
      <c r="B579" s="108"/>
    </row>
    <row r="580" spans="2:2">
      <c r="B580" s="108"/>
    </row>
    <row r="581" spans="2:2">
      <c r="B581" s="108"/>
    </row>
    <row r="582" spans="2:2">
      <c r="B582" s="108"/>
    </row>
    <row r="583" spans="2:2">
      <c r="B583" s="108"/>
    </row>
    <row r="584" spans="2:2">
      <c r="B584" s="108"/>
    </row>
    <row r="585" spans="2:2">
      <c r="B585" s="108"/>
    </row>
    <row r="586" spans="2:2">
      <c r="B586" s="108"/>
    </row>
    <row r="587" spans="2:2">
      <c r="B587" s="108"/>
    </row>
    <row r="588" spans="2:2">
      <c r="B588" s="108"/>
    </row>
    <row r="589" spans="2:2">
      <c r="B589" s="108"/>
    </row>
    <row r="590" spans="2:2">
      <c r="B590" s="108"/>
    </row>
    <row r="591" spans="2:2">
      <c r="B591" s="108"/>
    </row>
    <row r="592" spans="2:2">
      <c r="B592" s="108"/>
    </row>
    <row r="593" spans="2:2">
      <c r="B593" s="108"/>
    </row>
  </sheetData>
  <sheetProtection selectLockedCells="1"/>
  <mergeCells count="82">
    <mergeCell ref="A1:I4"/>
    <mergeCell ref="F9:I11"/>
    <mergeCell ref="C11:D11"/>
    <mergeCell ref="F35:I35"/>
    <mergeCell ref="F36:I36"/>
    <mergeCell ref="E32:F32"/>
    <mergeCell ref="G30:H30"/>
    <mergeCell ref="G29:H29"/>
    <mergeCell ref="G28:H28"/>
    <mergeCell ref="G6:I6"/>
    <mergeCell ref="G7:I7"/>
    <mergeCell ref="H12:I12"/>
    <mergeCell ref="G23:H23"/>
    <mergeCell ref="G22:H22"/>
    <mergeCell ref="G21:H21"/>
    <mergeCell ref="G8:I8"/>
    <mergeCell ref="G19:H19"/>
    <mergeCell ref="E28:F28"/>
    <mergeCell ref="E26:F26"/>
    <mergeCell ref="G15:H15"/>
    <mergeCell ref="G18:H18"/>
    <mergeCell ref="A7:E7"/>
    <mergeCell ref="A8:E8"/>
    <mergeCell ref="C13:D13"/>
    <mergeCell ref="E19:F19"/>
    <mergeCell ref="E27:F27"/>
    <mergeCell ref="E21:F21"/>
    <mergeCell ref="E22:F22"/>
    <mergeCell ref="E23:F23"/>
    <mergeCell ref="E14:F14"/>
    <mergeCell ref="E18:F18"/>
    <mergeCell ref="E16:F16"/>
    <mergeCell ref="E24:F24"/>
    <mergeCell ref="E20:F20"/>
    <mergeCell ref="E25:F25"/>
    <mergeCell ref="A11:B11"/>
    <mergeCell ref="H5:I5"/>
    <mergeCell ref="G17:H17"/>
    <mergeCell ref="G16:H16"/>
    <mergeCell ref="A13:B13"/>
    <mergeCell ref="C10:D10"/>
    <mergeCell ref="A12:B12"/>
    <mergeCell ref="A10:B10"/>
    <mergeCell ref="G14:H14"/>
    <mergeCell ref="E17:F17"/>
    <mergeCell ref="E15:F15"/>
    <mergeCell ref="F5:G5"/>
    <mergeCell ref="C12:D12"/>
    <mergeCell ref="C9:E9"/>
    <mergeCell ref="A9:B9"/>
    <mergeCell ref="A5:E5"/>
    <mergeCell ref="A6:E6"/>
    <mergeCell ref="B54:F54"/>
    <mergeCell ref="A35:C35"/>
    <mergeCell ref="D35:E35"/>
    <mergeCell ref="B55:C55"/>
    <mergeCell ref="A41:D41"/>
    <mergeCell ref="A36:E37"/>
    <mergeCell ref="F37:I37"/>
    <mergeCell ref="F38:I38"/>
    <mergeCell ref="F39:I39"/>
    <mergeCell ref="F40:I40"/>
    <mergeCell ref="E33:F33"/>
    <mergeCell ref="G20:H20"/>
    <mergeCell ref="B48:D48"/>
    <mergeCell ref="B53:F53"/>
    <mergeCell ref="F42:H42"/>
    <mergeCell ref="B46:F46"/>
    <mergeCell ref="A38:C38"/>
    <mergeCell ref="A39:E39"/>
    <mergeCell ref="G25:H25"/>
    <mergeCell ref="G24:H24"/>
    <mergeCell ref="F34:I34"/>
    <mergeCell ref="G31:H31"/>
    <mergeCell ref="E30:F30"/>
    <mergeCell ref="E31:F31"/>
    <mergeCell ref="E29:F29"/>
    <mergeCell ref="L37:M37"/>
    <mergeCell ref="G33:H33"/>
    <mergeCell ref="G32:H32"/>
    <mergeCell ref="G27:H27"/>
    <mergeCell ref="G26:H26"/>
  </mergeCells>
  <phoneticPr fontId="0" type="noConversion"/>
  <conditionalFormatting sqref="F9">
    <cfRule type="expression" dxfId="15" priority="20" stopIfTrue="1">
      <formula>$H$5="non"</formula>
    </cfRule>
    <cfRule type="expression" dxfId="14" priority="21" stopIfTrue="1">
      <formula>H6="oui"</formula>
    </cfRule>
  </conditionalFormatting>
  <conditionalFormatting sqref="B180 K14 B187:B188 A49 B195 A56:C56 B202:B256 B258:B268 B435:B437 B382:B383 B466:B477 B15:E33 B385:B396 B271:B300 B302:B326 B480:B496 B408:B430">
    <cfRule type="cellIs" dxfId="13" priority="13" stopIfTrue="1" operator="equal">
      <formula>0</formula>
    </cfRule>
  </conditionalFormatting>
  <conditionalFormatting sqref="P34">
    <cfRule type="cellIs" dxfId="12" priority="14" stopIfTrue="1" operator="equal">
      <formula>"Dépassement"</formula>
    </cfRule>
  </conditionalFormatting>
  <conditionalFormatting sqref="A9:B9">
    <cfRule type="expression" dxfId="11" priority="18" stopIfTrue="1">
      <formula>$H$5="non"</formula>
    </cfRule>
  </conditionalFormatting>
  <conditionalFormatting sqref="G7:I8">
    <cfRule type="expression" dxfId="10" priority="24" stopIfTrue="1">
      <formula>$H$5="non"</formula>
    </cfRule>
    <cfRule type="expression" dxfId="9" priority="25" stopIfTrue="1">
      <formula>$H$5="oui"</formula>
    </cfRule>
  </conditionalFormatting>
  <conditionalFormatting sqref="F7:F8">
    <cfRule type="expression" dxfId="8" priority="26" stopIfTrue="1">
      <formula>$H$5="non"</formula>
    </cfRule>
  </conditionalFormatting>
  <conditionalFormatting sqref="B335:B337 B329:B330 B343:B349 B432:B434 B351:B367">
    <cfRule type="cellIs" dxfId="7" priority="9" stopIfTrue="1" operator="equal">
      <formula>0</formula>
    </cfRule>
  </conditionalFormatting>
  <conditionalFormatting sqref="B431">
    <cfRule type="cellIs" dxfId="6" priority="8" stopIfTrue="1" operator="equal">
      <formula>0</formula>
    </cfRule>
  </conditionalFormatting>
  <conditionalFormatting sqref="B384">
    <cfRule type="cellIs" dxfId="5" priority="7" stopIfTrue="1" operator="equal">
      <formula>0</formula>
    </cfRule>
  </conditionalFormatting>
  <conditionalFormatting sqref="B301">
    <cfRule type="cellIs" dxfId="4" priority="6" stopIfTrue="1" operator="equal">
      <formula>0</formula>
    </cfRule>
  </conditionalFormatting>
  <conditionalFormatting sqref="B478">
    <cfRule type="cellIs" dxfId="3" priority="5" stopIfTrue="1" operator="equal">
      <formula>0</formula>
    </cfRule>
  </conditionalFormatting>
  <conditionalFormatting sqref="B479">
    <cfRule type="cellIs" dxfId="2" priority="4" stopIfTrue="1" operator="equal">
      <formula>0</formula>
    </cfRule>
  </conditionalFormatting>
  <conditionalFormatting sqref="B398:B399">
    <cfRule type="cellIs" dxfId="1" priority="3" stopIfTrue="1" operator="equal">
      <formula>0</formula>
    </cfRule>
  </conditionalFormatting>
  <conditionalFormatting sqref="B350">
    <cfRule type="cellIs" dxfId="0" priority="2" stopIfTrue="1" operator="equal">
      <formula>0</formula>
    </cfRule>
  </conditionalFormatting>
  <dataValidations count="21">
    <dataValidation type="list" allowBlank="1" showInputMessage="1" showErrorMessage="1" sqref="B15">
      <formula1>$B$60:$B$64</formula1>
    </dataValidation>
    <dataValidation type="list" allowBlank="1" showInputMessage="1" showErrorMessage="1" sqref="B16">
      <formula1>$B$67:$B$72</formula1>
    </dataValidation>
    <dataValidation type="list" allowBlank="1" showInputMessage="1" showErrorMessage="1" sqref="B17">
      <formula1>$B$74:$B$79</formula1>
    </dataValidation>
    <dataValidation type="list" allowBlank="1" showInputMessage="1" showErrorMessage="1" sqref="B18">
      <formula1>$B$81:$B$86</formula1>
    </dataValidation>
    <dataValidation type="list" allowBlank="1" showInputMessage="1" showErrorMessage="1" sqref="B19">
      <formula1>$B$88:$B$93</formula1>
    </dataValidation>
    <dataValidation type="list" allowBlank="1" showInputMessage="1" showErrorMessage="1" sqref="B20">
      <formula1>$B$95:$B$100</formula1>
    </dataValidation>
    <dataValidation type="list" allowBlank="1" showInputMessage="1" showErrorMessage="1" sqref="B21">
      <formula1>$B$102:$B$107</formula1>
    </dataValidation>
    <dataValidation type="list" allowBlank="1" showInputMessage="1" showErrorMessage="1" sqref="B22">
      <formula1>$B$116:$B$122</formula1>
    </dataValidation>
    <dataValidation type="list" allowBlank="1" showInputMessage="1" showErrorMessage="1" sqref="B23">
      <formula1>$B$123:$B$129</formula1>
    </dataValidation>
    <dataValidation type="list" allowBlank="1" showInputMessage="1" showErrorMessage="1" sqref="B33">
      <formula1>$B$196:$B$201</formula1>
    </dataValidation>
    <dataValidation type="list" allowBlank="1" showInputMessage="1" showErrorMessage="1" sqref="B24">
      <formula1>$B$130:$B$135</formula1>
    </dataValidation>
    <dataValidation type="list" allowBlank="1" showInputMessage="1" showErrorMessage="1" sqref="B25">
      <formula1>$B$142:$B$147</formula1>
    </dataValidation>
    <dataValidation type="list" allowBlank="1" showInputMessage="1" showErrorMessage="1" sqref="B26">
      <formula1>$B$148:$B$153</formula1>
    </dataValidation>
    <dataValidation type="list" allowBlank="1" showInputMessage="1" showErrorMessage="1" sqref="B27">
      <formula1>$B$154:$B$159</formula1>
    </dataValidation>
    <dataValidation type="list" allowBlank="1" showInputMessage="1" showErrorMessage="1" sqref="B28">
      <formula1>$B$160:$B$166</formula1>
    </dataValidation>
    <dataValidation type="list" allowBlank="1" showInputMessage="1" showErrorMessage="1" sqref="B29">
      <formula1>$B$167:$B$173</formula1>
    </dataValidation>
    <dataValidation type="list" allowBlank="1" showInputMessage="1" showErrorMessage="1" sqref="B30">
      <formula1>$B$174:$B$180</formula1>
    </dataValidation>
    <dataValidation type="list" allowBlank="1" showInputMessage="1" showErrorMessage="1" sqref="B31">
      <formula1>$B$181:$B$187</formula1>
    </dataValidation>
    <dataValidation type="list" allowBlank="1" showInputMessage="1" showErrorMessage="1" sqref="B32">
      <formula1>$B$189:$B$195</formula1>
    </dataValidation>
    <dataValidation type="list" allowBlank="1" showInputMessage="1" showErrorMessage="1" sqref="H5">
      <formula1>$U$1:$U$2</formula1>
    </dataValidation>
    <dataValidation type="list" allowBlank="1" showInputMessage="1" showErrorMessage="1" sqref="A15:A33">
      <formula1>$A$269:$A$986</formula1>
    </dataValidation>
  </dataValidations>
  <hyperlinks>
    <hyperlink ref="L34:M34" r:id="rId1" display="dema-toulon@essences.defense.gouv.fr"/>
  </hyperlinks>
  <printOptions horizontalCentered="1"/>
  <pageMargins left="0.23622047244094491" right="0.19685039370078741" top="0.27559055118110237" bottom="0.15748031496062992" header="0.19685039370078741" footer="0.27559055118110237"/>
  <pageSetup paperSize="8" scale="91" orientation="landscape" r:id="rId2"/>
  <headerFooter alignWithMargins="0">
    <oddFooter xml:space="preserve">&amp;R
</oddFooter>
  </headerFooter>
  <ignoredErrors>
    <ignoredError sqref="J15:J24 J25:J33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51" sqref="B5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Bon de commande</vt:lpstr>
      <vt:lpstr>Feuil1</vt:lpstr>
      <vt:lpstr>'Bon de commande'!Zone_d_impression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chopard</dc:creator>
  <cp:lastModifiedBy>PERREAUX Jérémie LTN</cp:lastModifiedBy>
  <cp:lastPrinted>2018-06-27T12:43:36Z</cp:lastPrinted>
  <dcterms:created xsi:type="dcterms:W3CDTF">1996-10-21T11:03:58Z</dcterms:created>
  <dcterms:modified xsi:type="dcterms:W3CDTF">2018-10-16T08:41:34Z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